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ian\Dropbox\How to Franchise Simply (1)\Members - HTFS administration folders\SAMPLES TO ASSIST MEMBERS WHEN NEED HELP\Budgets\"/>
    </mc:Choice>
  </mc:AlternateContent>
  <bookViews>
    <workbookView xWindow="240" yWindow="135" windowWidth="21075" windowHeight="9780" activeTab="2"/>
  </bookViews>
  <sheets>
    <sheet name="Franchisor Business" sheetId="1" r:id="rId1"/>
    <sheet name="Existing Business" sheetId="2" r:id="rId2"/>
    <sheet name="Franchisee Business" sheetId="3" r:id="rId3"/>
  </sheets>
  <calcPr calcId="152511"/>
</workbook>
</file>

<file path=xl/calcChain.xml><?xml version="1.0" encoding="utf-8"?>
<calcChain xmlns="http://schemas.openxmlformats.org/spreadsheetml/2006/main">
  <c r="O101" i="2" l="1"/>
  <c r="D62" i="2"/>
  <c r="E62" i="2"/>
  <c r="F62" i="2"/>
  <c r="G62" i="2"/>
  <c r="H62" i="2"/>
  <c r="I62" i="2"/>
  <c r="J62" i="2"/>
  <c r="K62" i="2"/>
  <c r="L62" i="2"/>
  <c r="M62" i="2"/>
  <c r="N62" i="2"/>
  <c r="D63" i="2"/>
  <c r="E63" i="2"/>
  <c r="F63" i="2"/>
  <c r="G63" i="2"/>
  <c r="H63" i="2"/>
  <c r="I63" i="2"/>
  <c r="J63" i="2"/>
  <c r="K63" i="2"/>
  <c r="L63" i="2"/>
  <c r="M63" i="2"/>
  <c r="N63" i="2"/>
  <c r="C63" i="2"/>
  <c r="C62" i="2"/>
  <c r="D17" i="2"/>
  <c r="E17" i="2"/>
  <c r="F17" i="2"/>
  <c r="G17" i="2"/>
  <c r="H17" i="2"/>
  <c r="I17" i="2"/>
  <c r="J17" i="2"/>
  <c r="K17" i="2"/>
  <c r="L17" i="2"/>
  <c r="M17" i="2"/>
  <c r="N17" i="2"/>
  <c r="C17" i="2"/>
  <c r="O114" i="3" l="1"/>
  <c r="D113" i="3"/>
  <c r="E113" i="3" s="1"/>
  <c r="F113" i="3" s="1"/>
  <c r="G113" i="3" s="1"/>
  <c r="O122" i="2"/>
  <c r="O114" i="2"/>
  <c r="D113" i="2"/>
  <c r="E113" i="2" s="1"/>
  <c r="F113" i="2" s="1"/>
  <c r="D117" i="1"/>
  <c r="E117" i="1"/>
  <c r="H117" i="1"/>
  <c r="I117" i="1"/>
  <c r="L117" i="1"/>
  <c r="M117" i="1"/>
  <c r="C117" i="1"/>
  <c r="O116" i="1"/>
  <c r="E128" i="1"/>
  <c r="F128" i="1" s="1"/>
  <c r="D128" i="1"/>
  <c r="O129" i="1"/>
  <c r="O137" i="1"/>
  <c r="D115" i="1"/>
  <c r="E115" i="1"/>
  <c r="F115" i="1"/>
  <c r="F117" i="1" s="1"/>
  <c r="G115" i="1"/>
  <c r="G117" i="1" s="1"/>
  <c r="H115" i="1"/>
  <c r="I115" i="1"/>
  <c r="J115" i="1"/>
  <c r="J117" i="1" s="1"/>
  <c r="K115" i="1"/>
  <c r="K117" i="1" s="1"/>
  <c r="L115" i="1"/>
  <c r="M115" i="1"/>
  <c r="N115" i="1"/>
  <c r="N117" i="1" s="1"/>
  <c r="C115" i="1"/>
  <c r="C106" i="1"/>
  <c r="C107" i="1" s="1"/>
  <c r="N100" i="2"/>
  <c r="N102" i="2" s="1"/>
  <c r="M100" i="2"/>
  <c r="M102" i="2" s="1"/>
  <c r="L100" i="2"/>
  <c r="L102" i="2" s="1"/>
  <c r="K100" i="2"/>
  <c r="K102" i="2" s="1"/>
  <c r="J100" i="2"/>
  <c r="J102" i="2" s="1"/>
  <c r="I100" i="2"/>
  <c r="I102" i="2" s="1"/>
  <c r="H100" i="2"/>
  <c r="H102" i="2" s="1"/>
  <c r="G100" i="2"/>
  <c r="G102" i="2" s="1"/>
  <c r="F100" i="2"/>
  <c r="F102" i="2" s="1"/>
  <c r="E100" i="2"/>
  <c r="E102" i="2" s="1"/>
  <c r="D100" i="2"/>
  <c r="D102" i="2" s="1"/>
  <c r="C100" i="2"/>
  <c r="C102" i="2" s="1"/>
  <c r="N96" i="2"/>
  <c r="M96" i="2"/>
  <c r="L96" i="2"/>
  <c r="K96" i="2"/>
  <c r="J96" i="2"/>
  <c r="I96" i="2"/>
  <c r="H96" i="2"/>
  <c r="G96" i="2"/>
  <c r="F96" i="2"/>
  <c r="E96" i="2"/>
  <c r="D96" i="2"/>
  <c r="C96" i="2"/>
  <c r="E97" i="3"/>
  <c r="F97" i="3"/>
  <c r="G97" i="3"/>
  <c r="H97" i="3"/>
  <c r="I97" i="3"/>
  <c r="J97" i="3"/>
  <c r="K97" i="3"/>
  <c r="L97" i="3"/>
  <c r="M97" i="3"/>
  <c r="N97" i="3"/>
  <c r="E101" i="3"/>
  <c r="F101" i="3"/>
  <c r="F102" i="3" s="1"/>
  <c r="G101" i="3"/>
  <c r="G102" i="3" s="1"/>
  <c r="H101" i="3"/>
  <c r="I101" i="3"/>
  <c r="J101" i="3"/>
  <c r="J102" i="3" s="1"/>
  <c r="K101" i="3"/>
  <c r="K102" i="3" s="1"/>
  <c r="L101" i="3"/>
  <c r="L102" i="3" s="1"/>
  <c r="M101" i="3"/>
  <c r="N101" i="3"/>
  <c r="N102" i="3" s="1"/>
  <c r="E102" i="3"/>
  <c r="H102" i="3"/>
  <c r="I102" i="3"/>
  <c r="M102" i="3"/>
  <c r="D102" i="3"/>
  <c r="D101" i="3"/>
  <c r="D97" i="3"/>
  <c r="C101" i="3"/>
  <c r="O101" i="3" s="1"/>
  <c r="C97" i="3"/>
  <c r="D62" i="3"/>
  <c r="E62" i="3"/>
  <c r="F62" i="3"/>
  <c r="G62" i="3"/>
  <c r="H62" i="3"/>
  <c r="I62" i="3"/>
  <c r="J62" i="3"/>
  <c r="K62" i="3"/>
  <c r="L62" i="3"/>
  <c r="M62" i="3"/>
  <c r="N62" i="3"/>
  <c r="D63" i="3"/>
  <c r="E63" i="3"/>
  <c r="F63" i="3"/>
  <c r="G63" i="3"/>
  <c r="H63" i="3"/>
  <c r="I63" i="3"/>
  <c r="J63" i="3"/>
  <c r="K63" i="3"/>
  <c r="L63" i="3"/>
  <c r="M63" i="3"/>
  <c r="N63" i="3"/>
  <c r="C63" i="3"/>
  <c r="C62" i="3"/>
  <c r="D21" i="3"/>
  <c r="D23" i="3" s="1"/>
  <c r="E21" i="3"/>
  <c r="E23" i="3" s="1"/>
  <c r="F21" i="3"/>
  <c r="F23" i="3" s="1"/>
  <c r="G21" i="3"/>
  <c r="G22" i="3" s="1"/>
  <c r="H21" i="3"/>
  <c r="H23" i="3" s="1"/>
  <c r="I21" i="3"/>
  <c r="I23" i="3" s="1"/>
  <c r="J21" i="3"/>
  <c r="J23" i="3" s="1"/>
  <c r="K21" i="3"/>
  <c r="K22" i="3" s="1"/>
  <c r="L21" i="3"/>
  <c r="L22" i="3" s="1"/>
  <c r="M21" i="3"/>
  <c r="M23" i="3" s="1"/>
  <c r="N21" i="3"/>
  <c r="N23" i="3" s="1"/>
  <c r="D22" i="3"/>
  <c r="H22" i="3"/>
  <c r="K23" i="3"/>
  <c r="C21" i="3"/>
  <c r="D15" i="3"/>
  <c r="E15" i="3"/>
  <c r="F15" i="3"/>
  <c r="G15" i="3"/>
  <c r="H15" i="3"/>
  <c r="I15" i="3"/>
  <c r="J15" i="3"/>
  <c r="K15" i="3"/>
  <c r="L15" i="3"/>
  <c r="M15" i="3"/>
  <c r="N15" i="3"/>
  <c r="D16" i="3"/>
  <c r="E16" i="3"/>
  <c r="F16" i="3"/>
  <c r="G16" i="3"/>
  <c r="H16" i="3"/>
  <c r="I16" i="3"/>
  <c r="J16" i="3"/>
  <c r="K16" i="3"/>
  <c r="L16" i="3"/>
  <c r="M16" i="3"/>
  <c r="N16" i="3"/>
  <c r="D17" i="3"/>
  <c r="E17" i="3"/>
  <c r="F17" i="3"/>
  <c r="G17" i="3"/>
  <c r="H17" i="3"/>
  <c r="I17" i="3"/>
  <c r="J17" i="3"/>
  <c r="K17" i="3"/>
  <c r="L17" i="3"/>
  <c r="M17" i="3"/>
  <c r="N17" i="3"/>
  <c r="C17" i="3"/>
  <c r="C16" i="3"/>
  <c r="C15" i="3"/>
  <c r="N73" i="3"/>
  <c r="M73" i="3"/>
  <c r="L73" i="3"/>
  <c r="K73" i="3"/>
  <c r="J73" i="3"/>
  <c r="I73" i="3"/>
  <c r="H73" i="3"/>
  <c r="G73" i="3"/>
  <c r="F73" i="3"/>
  <c r="E73" i="3"/>
  <c r="D73" i="3"/>
  <c r="C73" i="3"/>
  <c r="O72" i="3"/>
  <c r="O71" i="3"/>
  <c r="O70" i="3"/>
  <c r="O69" i="3"/>
  <c r="O66" i="3"/>
  <c r="O65" i="3"/>
  <c r="O64" i="3"/>
  <c r="O61" i="3"/>
  <c r="N59" i="3"/>
  <c r="M59" i="3"/>
  <c r="L59" i="3"/>
  <c r="K59" i="3"/>
  <c r="J59" i="3"/>
  <c r="I59" i="3"/>
  <c r="H59" i="3"/>
  <c r="G59" i="3"/>
  <c r="F59" i="3"/>
  <c r="E59" i="3"/>
  <c r="D59" i="3"/>
  <c r="C59" i="3"/>
  <c r="O58" i="3"/>
  <c r="O57" i="3"/>
  <c r="N55" i="3"/>
  <c r="M55" i="3"/>
  <c r="L55" i="3"/>
  <c r="K55" i="3"/>
  <c r="J55" i="3"/>
  <c r="I55" i="3"/>
  <c r="H55" i="3"/>
  <c r="G55" i="3"/>
  <c r="F55" i="3"/>
  <c r="E55" i="3"/>
  <c r="D55" i="3"/>
  <c r="C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6" i="3"/>
  <c r="N35" i="3"/>
  <c r="M35" i="3"/>
  <c r="L35" i="3"/>
  <c r="K35" i="3"/>
  <c r="J35" i="3"/>
  <c r="I35" i="3"/>
  <c r="H35" i="3"/>
  <c r="G35" i="3"/>
  <c r="F35" i="3"/>
  <c r="E35" i="3"/>
  <c r="D35" i="3"/>
  <c r="C35" i="3"/>
  <c r="O34" i="3"/>
  <c r="O33" i="3"/>
  <c r="N32" i="3"/>
  <c r="M32" i="3"/>
  <c r="L32" i="3"/>
  <c r="K32" i="3"/>
  <c r="J32" i="3"/>
  <c r="I32" i="3"/>
  <c r="H32" i="3"/>
  <c r="G32" i="3"/>
  <c r="F32" i="3"/>
  <c r="E32" i="3"/>
  <c r="D32" i="3"/>
  <c r="C32" i="3"/>
  <c r="O26" i="3"/>
  <c r="O25" i="3"/>
  <c r="O24" i="3"/>
  <c r="O18" i="3"/>
  <c r="N12" i="3"/>
  <c r="N112" i="3" s="1"/>
  <c r="M12" i="3"/>
  <c r="M119" i="3" s="1"/>
  <c r="L12" i="3"/>
  <c r="L112" i="3" s="1"/>
  <c r="K12" i="3"/>
  <c r="K112" i="3" s="1"/>
  <c r="J12" i="3"/>
  <c r="J112" i="3" s="1"/>
  <c r="I12" i="3"/>
  <c r="I119" i="3" s="1"/>
  <c r="H12" i="3"/>
  <c r="H112" i="3" s="1"/>
  <c r="G12" i="3"/>
  <c r="G112" i="3" s="1"/>
  <c r="F12" i="3"/>
  <c r="F112" i="3" s="1"/>
  <c r="E12" i="3"/>
  <c r="E119" i="3" s="1"/>
  <c r="D12" i="3"/>
  <c r="D112" i="3" s="1"/>
  <c r="C12" i="3"/>
  <c r="C91" i="3" s="1"/>
  <c r="D91" i="3" s="1"/>
  <c r="E91" i="3" s="1"/>
  <c r="F91" i="3" s="1"/>
  <c r="G91" i="3" s="1"/>
  <c r="H91" i="3" s="1"/>
  <c r="I91" i="3" s="1"/>
  <c r="J91" i="3" s="1"/>
  <c r="K91" i="3" s="1"/>
  <c r="L91" i="3" s="1"/>
  <c r="M91" i="3" s="1"/>
  <c r="N91" i="3" s="1"/>
  <c r="O10" i="3"/>
  <c r="O9" i="3"/>
  <c r="O8" i="3"/>
  <c r="O7" i="3"/>
  <c r="O6" i="3"/>
  <c r="O5" i="3"/>
  <c r="O69" i="2"/>
  <c r="O70" i="2"/>
  <c r="O71" i="2"/>
  <c r="O72" i="2"/>
  <c r="D73" i="2"/>
  <c r="E73" i="2"/>
  <c r="F73" i="2"/>
  <c r="G73" i="2"/>
  <c r="H73" i="2"/>
  <c r="I73" i="2"/>
  <c r="J73" i="2"/>
  <c r="K73" i="2"/>
  <c r="L73" i="2"/>
  <c r="M73" i="2"/>
  <c r="N73" i="2"/>
  <c r="C73" i="2"/>
  <c r="D67" i="2"/>
  <c r="E67" i="2"/>
  <c r="F67" i="2"/>
  <c r="G67" i="2"/>
  <c r="H67" i="2"/>
  <c r="I67" i="2"/>
  <c r="J67" i="2"/>
  <c r="K67" i="2"/>
  <c r="L67" i="2"/>
  <c r="M67" i="2"/>
  <c r="N67" i="2"/>
  <c r="C67" i="2"/>
  <c r="D59" i="2"/>
  <c r="E59" i="2"/>
  <c r="F59" i="2"/>
  <c r="G59" i="2"/>
  <c r="H59" i="2"/>
  <c r="I59" i="2"/>
  <c r="J59" i="2"/>
  <c r="K59" i="2"/>
  <c r="L59" i="2"/>
  <c r="M59" i="2"/>
  <c r="N59" i="2"/>
  <c r="C59" i="2"/>
  <c r="D55" i="2"/>
  <c r="D78" i="2" s="1"/>
  <c r="D118" i="2" s="1"/>
  <c r="E55" i="2"/>
  <c r="E78" i="2" s="1"/>
  <c r="E118" i="2" s="1"/>
  <c r="F55" i="2"/>
  <c r="G55" i="2"/>
  <c r="G78" i="2" s="1"/>
  <c r="G120" i="2" s="1"/>
  <c r="H55" i="2"/>
  <c r="H78" i="2" s="1"/>
  <c r="H118" i="2" s="1"/>
  <c r="I55" i="2"/>
  <c r="I78" i="2" s="1"/>
  <c r="I120" i="2" s="1"/>
  <c r="J55" i="2"/>
  <c r="J78" i="2" s="1"/>
  <c r="J118" i="2" s="1"/>
  <c r="K55" i="2"/>
  <c r="L55" i="2"/>
  <c r="L78" i="2" s="1"/>
  <c r="L120" i="2" s="1"/>
  <c r="M55" i="2"/>
  <c r="M78" i="2" s="1"/>
  <c r="M120" i="2" s="1"/>
  <c r="N55" i="2"/>
  <c r="N78" i="2" s="1"/>
  <c r="N120" i="2" s="1"/>
  <c r="C55" i="2"/>
  <c r="D22" i="2"/>
  <c r="E22" i="2"/>
  <c r="F22" i="2"/>
  <c r="G22" i="2"/>
  <c r="H22" i="2"/>
  <c r="H27" i="2" s="1"/>
  <c r="H95" i="2" s="1"/>
  <c r="I22" i="2"/>
  <c r="J22" i="2"/>
  <c r="K22" i="2"/>
  <c r="L22" i="2"/>
  <c r="M22" i="2"/>
  <c r="N22" i="2"/>
  <c r="D23" i="2"/>
  <c r="E23" i="2"/>
  <c r="F23" i="2"/>
  <c r="G23" i="2"/>
  <c r="H23" i="2"/>
  <c r="I23" i="2"/>
  <c r="J23" i="2"/>
  <c r="K23" i="2"/>
  <c r="K27" i="2" s="1"/>
  <c r="L23" i="2"/>
  <c r="M23" i="2"/>
  <c r="N23" i="2"/>
  <c r="C23" i="2"/>
  <c r="C22" i="2"/>
  <c r="D19" i="2"/>
  <c r="D94" i="2" s="1"/>
  <c r="E19" i="2"/>
  <c r="F19" i="2"/>
  <c r="G19" i="2"/>
  <c r="H19" i="2"/>
  <c r="I19" i="2"/>
  <c r="J19" i="2"/>
  <c r="J94" i="2" s="1"/>
  <c r="K19" i="2"/>
  <c r="L19" i="2"/>
  <c r="M19" i="2"/>
  <c r="N19" i="2"/>
  <c r="C19" i="2"/>
  <c r="D12" i="2"/>
  <c r="D112" i="2" s="1"/>
  <c r="E12" i="2"/>
  <c r="E119" i="2" s="1"/>
  <c r="F12" i="2"/>
  <c r="F112" i="2" s="1"/>
  <c r="G12" i="2"/>
  <c r="G112" i="2" s="1"/>
  <c r="H12" i="2"/>
  <c r="I12" i="2"/>
  <c r="J12" i="2"/>
  <c r="J112" i="2" s="1"/>
  <c r="K12" i="2"/>
  <c r="K119" i="2" s="1"/>
  <c r="L12" i="2"/>
  <c r="L119" i="2" s="1"/>
  <c r="M12" i="2"/>
  <c r="M119" i="2" s="1"/>
  <c r="N12" i="2"/>
  <c r="N119" i="2" s="1"/>
  <c r="D32" i="2"/>
  <c r="E32" i="2"/>
  <c r="E37" i="2" s="1"/>
  <c r="F32" i="2"/>
  <c r="G32" i="2"/>
  <c r="H32" i="2"/>
  <c r="I32" i="2"/>
  <c r="J32" i="2"/>
  <c r="K32" i="2"/>
  <c r="L32" i="2"/>
  <c r="M32" i="2"/>
  <c r="M37" i="2" s="1"/>
  <c r="N32" i="2"/>
  <c r="D35" i="2"/>
  <c r="E35" i="2"/>
  <c r="F35" i="2"/>
  <c r="G35" i="2"/>
  <c r="H35" i="2"/>
  <c r="I35" i="2"/>
  <c r="J35" i="2"/>
  <c r="K35" i="2"/>
  <c r="L35" i="2"/>
  <c r="M35" i="2"/>
  <c r="N35" i="2"/>
  <c r="C35" i="2"/>
  <c r="C37" i="2" s="1"/>
  <c r="C32" i="2"/>
  <c r="O5" i="2"/>
  <c r="O6" i="2"/>
  <c r="O7" i="2"/>
  <c r="O8" i="2"/>
  <c r="O9" i="2"/>
  <c r="O10" i="2"/>
  <c r="O15" i="2"/>
  <c r="O16" i="2"/>
  <c r="O17" i="2"/>
  <c r="O18" i="2"/>
  <c r="O21" i="2"/>
  <c r="O24" i="2"/>
  <c r="O25" i="2"/>
  <c r="O26" i="2"/>
  <c r="O33" i="2"/>
  <c r="O34" i="2"/>
  <c r="O36" i="2"/>
  <c r="O40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7" i="2"/>
  <c r="O58" i="2"/>
  <c r="O61" i="2"/>
  <c r="O62" i="2"/>
  <c r="O63" i="2"/>
  <c r="O64" i="2"/>
  <c r="O65" i="2"/>
  <c r="O66" i="2"/>
  <c r="O41" i="2"/>
  <c r="C12" i="2"/>
  <c r="P28" i="1"/>
  <c r="P33" i="1"/>
  <c r="P38" i="1"/>
  <c r="P43" i="1"/>
  <c r="P47" i="1"/>
  <c r="P53" i="1"/>
  <c r="P60" i="1"/>
  <c r="P66" i="1"/>
  <c r="P71" i="1"/>
  <c r="D27" i="1"/>
  <c r="E27" i="1"/>
  <c r="F27" i="1"/>
  <c r="G27" i="1"/>
  <c r="H27" i="1"/>
  <c r="I27" i="1"/>
  <c r="J27" i="1"/>
  <c r="K27" i="1"/>
  <c r="L27" i="1"/>
  <c r="M27" i="1"/>
  <c r="N27" i="1"/>
  <c r="C27" i="1"/>
  <c r="O26" i="1"/>
  <c r="P26" i="1" s="1"/>
  <c r="D70" i="1"/>
  <c r="E70" i="1"/>
  <c r="F70" i="1"/>
  <c r="G70" i="1"/>
  <c r="H70" i="1"/>
  <c r="I70" i="1"/>
  <c r="J70" i="1"/>
  <c r="K70" i="1"/>
  <c r="L70" i="1"/>
  <c r="M70" i="1"/>
  <c r="N70" i="1"/>
  <c r="C70" i="1"/>
  <c r="O67" i="1"/>
  <c r="P67" i="1" s="1"/>
  <c r="O68" i="1"/>
  <c r="P68" i="1" s="1"/>
  <c r="O69" i="1"/>
  <c r="P69" i="1" s="1"/>
  <c r="D65" i="1"/>
  <c r="E65" i="1"/>
  <c r="F65" i="1"/>
  <c r="G65" i="1"/>
  <c r="H65" i="1"/>
  <c r="I65" i="1"/>
  <c r="J65" i="1"/>
  <c r="K65" i="1"/>
  <c r="L65" i="1"/>
  <c r="M65" i="1"/>
  <c r="N65" i="1"/>
  <c r="C65" i="1"/>
  <c r="D59" i="1"/>
  <c r="D111" i="1" s="1"/>
  <c r="E59" i="1"/>
  <c r="E111" i="1" s="1"/>
  <c r="F59" i="1"/>
  <c r="F111" i="1" s="1"/>
  <c r="G59" i="1"/>
  <c r="G111" i="1" s="1"/>
  <c r="H59" i="1"/>
  <c r="H111" i="1" s="1"/>
  <c r="I59" i="1"/>
  <c r="I111" i="1" s="1"/>
  <c r="J59" i="1"/>
  <c r="J111" i="1" s="1"/>
  <c r="K59" i="1"/>
  <c r="K111" i="1" s="1"/>
  <c r="L59" i="1"/>
  <c r="L111" i="1" s="1"/>
  <c r="M59" i="1"/>
  <c r="M111" i="1" s="1"/>
  <c r="N59" i="1"/>
  <c r="N111" i="1" s="1"/>
  <c r="C59" i="1"/>
  <c r="C111" i="1" s="1"/>
  <c r="D52" i="1"/>
  <c r="E52" i="1"/>
  <c r="F52" i="1"/>
  <c r="G52" i="1"/>
  <c r="H52" i="1"/>
  <c r="I52" i="1"/>
  <c r="J52" i="1"/>
  <c r="K52" i="1"/>
  <c r="L52" i="1"/>
  <c r="M52" i="1"/>
  <c r="N52" i="1"/>
  <c r="C52" i="1"/>
  <c r="D46" i="1"/>
  <c r="E46" i="1"/>
  <c r="F46" i="1"/>
  <c r="G46" i="1"/>
  <c r="H46" i="1"/>
  <c r="I46" i="1"/>
  <c r="J46" i="1"/>
  <c r="K46" i="1"/>
  <c r="L46" i="1"/>
  <c r="M46" i="1"/>
  <c r="N46" i="1"/>
  <c r="C46" i="1"/>
  <c r="D42" i="1"/>
  <c r="E42" i="1"/>
  <c r="F42" i="1"/>
  <c r="G42" i="1"/>
  <c r="H42" i="1"/>
  <c r="I42" i="1"/>
  <c r="J42" i="1"/>
  <c r="K42" i="1"/>
  <c r="L42" i="1"/>
  <c r="M42" i="1"/>
  <c r="N42" i="1"/>
  <c r="C42" i="1"/>
  <c r="D37" i="1"/>
  <c r="E37" i="1"/>
  <c r="F37" i="1"/>
  <c r="G37" i="1"/>
  <c r="H37" i="1"/>
  <c r="I37" i="1"/>
  <c r="J37" i="1"/>
  <c r="K37" i="1"/>
  <c r="L37" i="1"/>
  <c r="M37" i="1"/>
  <c r="N37" i="1"/>
  <c r="C37" i="1"/>
  <c r="O36" i="1"/>
  <c r="P36" i="1" s="1"/>
  <c r="O39" i="1"/>
  <c r="P39" i="1" s="1"/>
  <c r="O40" i="1"/>
  <c r="P40" i="1" s="1"/>
  <c r="O41" i="1"/>
  <c r="P41" i="1" s="1"/>
  <c r="O44" i="1"/>
  <c r="P44" i="1" s="1"/>
  <c r="O45" i="1"/>
  <c r="P45" i="1" s="1"/>
  <c r="O48" i="1"/>
  <c r="P48" i="1" s="1"/>
  <c r="O49" i="1"/>
  <c r="P49" i="1" s="1"/>
  <c r="O50" i="1"/>
  <c r="P50" i="1" s="1"/>
  <c r="O51" i="1"/>
  <c r="P51" i="1" s="1"/>
  <c r="O54" i="1"/>
  <c r="P54" i="1" s="1"/>
  <c r="O55" i="1"/>
  <c r="P55" i="1" s="1"/>
  <c r="O56" i="1"/>
  <c r="P56" i="1" s="1"/>
  <c r="O57" i="1"/>
  <c r="P57" i="1" s="1"/>
  <c r="O58" i="1"/>
  <c r="P58" i="1" s="1"/>
  <c r="O61" i="1"/>
  <c r="P61" i="1" s="1"/>
  <c r="O62" i="1"/>
  <c r="P62" i="1" s="1"/>
  <c r="O63" i="1"/>
  <c r="P63" i="1" s="1"/>
  <c r="O64" i="1"/>
  <c r="P64" i="1" s="1"/>
  <c r="D32" i="1"/>
  <c r="E32" i="1"/>
  <c r="F32" i="1"/>
  <c r="G32" i="1"/>
  <c r="H32" i="1"/>
  <c r="I32" i="1"/>
  <c r="J32" i="1"/>
  <c r="K32" i="1"/>
  <c r="L32" i="1"/>
  <c r="M32" i="1"/>
  <c r="N32" i="1"/>
  <c r="C32" i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9" i="1"/>
  <c r="P29" i="1" s="1"/>
  <c r="O30" i="1"/>
  <c r="P30" i="1" s="1"/>
  <c r="O31" i="1"/>
  <c r="P31" i="1" s="1"/>
  <c r="O34" i="1"/>
  <c r="P34" i="1" s="1"/>
  <c r="O35" i="1"/>
  <c r="P35" i="1" s="1"/>
  <c r="O19" i="1"/>
  <c r="P19" i="1" s="1"/>
  <c r="D15" i="1"/>
  <c r="D134" i="1" s="1"/>
  <c r="E15" i="1"/>
  <c r="F106" i="1" s="1"/>
  <c r="F15" i="1"/>
  <c r="G106" i="1" s="1"/>
  <c r="G15" i="1"/>
  <c r="G134" i="1" s="1"/>
  <c r="H15" i="1"/>
  <c r="I106" i="1" s="1"/>
  <c r="I15" i="1"/>
  <c r="J106" i="1" s="1"/>
  <c r="J15" i="1"/>
  <c r="K106" i="1" s="1"/>
  <c r="K15" i="1"/>
  <c r="K127" i="1" s="1"/>
  <c r="L15" i="1"/>
  <c r="L127" i="1" s="1"/>
  <c r="M15" i="1"/>
  <c r="N106" i="1" s="1"/>
  <c r="N15" i="1"/>
  <c r="N127" i="1" s="1"/>
  <c r="C15" i="1"/>
  <c r="D106" i="1" s="1"/>
  <c r="O13" i="1"/>
  <c r="O12" i="1"/>
  <c r="O7" i="1"/>
  <c r="O8" i="1"/>
  <c r="O9" i="1"/>
  <c r="O10" i="1"/>
  <c r="O11" i="1"/>
  <c r="O6" i="1"/>
  <c r="O5" i="1"/>
  <c r="C102" i="3" l="1"/>
  <c r="O102" i="3" s="1"/>
  <c r="O73" i="2"/>
  <c r="D37" i="2"/>
  <c r="K19" i="3"/>
  <c r="M19" i="3"/>
  <c r="I19" i="3"/>
  <c r="E19" i="3"/>
  <c r="N37" i="3"/>
  <c r="H67" i="3"/>
  <c r="D67" i="3"/>
  <c r="D119" i="3"/>
  <c r="L67" i="3"/>
  <c r="O97" i="3"/>
  <c r="O17" i="3"/>
  <c r="D19" i="3"/>
  <c r="N22" i="3"/>
  <c r="N27" i="3" s="1"/>
  <c r="L19" i="3"/>
  <c r="L23" i="3"/>
  <c r="E112" i="3"/>
  <c r="N119" i="3"/>
  <c r="M112" i="3"/>
  <c r="L119" i="3"/>
  <c r="K119" i="3"/>
  <c r="J37" i="3"/>
  <c r="J119" i="3"/>
  <c r="I112" i="3"/>
  <c r="H119" i="3"/>
  <c r="G19" i="3"/>
  <c r="G119" i="3"/>
  <c r="F37" i="3"/>
  <c r="F119" i="3"/>
  <c r="C37" i="3"/>
  <c r="C92" i="3"/>
  <c r="K95" i="2"/>
  <c r="K78" i="2"/>
  <c r="K120" i="2" s="1"/>
  <c r="E94" i="2"/>
  <c r="M118" i="2"/>
  <c r="M123" i="2" s="1"/>
  <c r="H120" i="2"/>
  <c r="H94" i="2"/>
  <c r="H97" i="2" s="1"/>
  <c r="E120" i="2"/>
  <c r="N118" i="2"/>
  <c r="N123" i="2" s="1"/>
  <c r="N94" i="2"/>
  <c r="M94" i="2"/>
  <c r="L94" i="2"/>
  <c r="L118" i="2"/>
  <c r="L123" i="2" s="1"/>
  <c r="J120" i="2"/>
  <c r="I118" i="2"/>
  <c r="I94" i="2"/>
  <c r="G118" i="2"/>
  <c r="G94" i="2"/>
  <c r="O96" i="2"/>
  <c r="D120" i="2"/>
  <c r="G27" i="2"/>
  <c r="G95" i="2" s="1"/>
  <c r="C27" i="2"/>
  <c r="C95" i="2" s="1"/>
  <c r="F119" i="2"/>
  <c r="K90" i="2"/>
  <c r="J119" i="2"/>
  <c r="N112" i="2"/>
  <c r="M90" i="2"/>
  <c r="N90" i="2"/>
  <c r="M112" i="2"/>
  <c r="L90" i="2"/>
  <c r="L112" i="2"/>
  <c r="K112" i="2"/>
  <c r="J90" i="2"/>
  <c r="I112" i="2"/>
  <c r="I90" i="2"/>
  <c r="I119" i="2"/>
  <c r="H29" i="2"/>
  <c r="H79" i="2" s="1"/>
  <c r="H112" i="2"/>
  <c r="H119" i="2"/>
  <c r="G90" i="2"/>
  <c r="H90" i="2"/>
  <c r="G119" i="2"/>
  <c r="F90" i="2"/>
  <c r="E112" i="2"/>
  <c r="E90" i="2"/>
  <c r="D90" i="2"/>
  <c r="D119" i="2"/>
  <c r="C90" i="2"/>
  <c r="C91" i="2" s="1"/>
  <c r="C112" i="2"/>
  <c r="C119" i="2"/>
  <c r="I134" i="1"/>
  <c r="F134" i="1"/>
  <c r="C134" i="1"/>
  <c r="L134" i="1"/>
  <c r="M106" i="1"/>
  <c r="I127" i="1"/>
  <c r="F127" i="1"/>
  <c r="E134" i="1"/>
  <c r="E127" i="1"/>
  <c r="N134" i="1"/>
  <c r="M134" i="1"/>
  <c r="M127" i="1"/>
  <c r="K134" i="1"/>
  <c r="L106" i="1"/>
  <c r="J134" i="1"/>
  <c r="J127" i="1"/>
  <c r="H134" i="1"/>
  <c r="H127" i="1"/>
  <c r="H106" i="1"/>
  <c r="G127" i="1"/>
  <c r="E106" i="1"/>
  <c r="D127" i="1"/>
  <c r="C127" i="1"/>
  <c r="K27" i="3"/>
  <c r="H27" i="3"/>
  <c r="H96" i="3" s="1"/>
  <c r="G37" i="3"/>
  <c r="H19" i="3"/>
  <c r="C119" i="3"/>
  <c r="C67" i="3"/>
  <c r="K67" i="3"/>
  <c r="K78" i="3" s="1"/>
  <c r="G67" i="3"/>
  <c r="G78" i="3" s="1"/>
  <c r="N67" i="3"/>
  <c r="N78" i="3" s="1"/>
  <c r="J67" i="3"/>
  <c r="F67" i="3"/>
  <c r="C112" i="3"/>
  <c r="H113" i="3"/>
  <c r="I113" i="3" s="1"/>
  <c r="J113" i="3" s="1"/>
  <c r="K113" i="3" s="1"/>
  <c r="E123" i="2"/>
  <c r="G113" i="2"/>
  <c r="G128" i="1"/>
  <c r="O111" i="1"/>
  <c r="O117" i="1"/>
  <c r="O115" i="1"/>
  <c r="O52" i="1"/>
  <c r="P52" i="1" s="1"/>
  <c r="O100" i="2"/>
  <c r="O102" i="2" s="1"/>
  <c r="N19" i="3"/>
  <c r="J19" i="3"/>
  <c r="F19" i="3"/>
  <c r="J22" i="3"/>
  <c r="J27" i="3" s="1"/>
  <c r="D27" i="3"/>
  <c r="D96" i="3" s="1"/>
  <c r="H37" i="3"/>
  <c r="L37" i="3"/>
  <c r="G23" i="3"/>
  <c r="G27" i="3" s="1"/>
  <c r="F22" i="3"/>
  <c r="F27" i="3" s="1"/>
  <c r="L27" i="3"/>
  <c r="M37" i="3"/>
  <c r="M67" i="3"/>
  <c r="M78" i="3" s="1"/>
  <c r="I67" i="3"/>
  <c r="O62" i="3"/>
  <c r="O73" i="3"/>
  <c r="E67" i="3"/>
  <c r="J78" i="3"/>
  <c r="O63" i="3"/>
  <c r="O59" i="3"/>
  <c r="D78" i="3"/>
  <c r="L78" i="3"/>
  <c r="O55" i="3"/>
  <c r="H78" i="3"/>
  <c r="O21" i="3"/>
  <c r="M22" i="3"/>
  <c r="M27" i="3" s="1"/>
  <c r="M29" i="3" s="1"/>
  <c r="I22" i="3"/>
  <c r="I27" i="3" s="1"/>
  <c r="I29" i="3" s="1"/>
  <c r="E22" i="3"/>
  <c r="E27" i="3" s="1"/>
  <c r="C22" i="3"/>
  <c r="C23" i="3"/>
  <c r="O16" i="3"/>
  <c r="C19" i="3"/>
  <c r="O15" i="3"/>
  <c r="D37" i="3"/>
  <c r="E37" i="3"/>
  <c r="I37" i="3"/>
  <c r="K37" i="3"/>
  <c r="O35" i="3"/>
  <c r="O12" i="3"/>
  <c r="O32" i="3"/>
  <c r="K29" i="3"/>
  <c r="C78" i="2"/>
  <c r="C94" i="2" s="1"/>
  <c r="F78" i="2"/>
  <c r="L27" i="2"/>
  <c r="K29" i="2"/>
  <c r="D27" i="2"/>
  <c r="O67" i="2"/>
  <c r="O59" i="2"/>
  <c r="O55" i="2"/>
  <c r="N37" i="2"/>
  <c r="F37" i="2"/>
  <c r="O19" i="2"/>
  <c r="I27" i="2"/>
  <c r="E27" i="2"/>
  <c r="K37" i="2"/>
  <c r="G37" i="2"/>
  <c r="N27" i="2"/>
  <c r="N95" i="2" s="1"/>
  <c r="J27" i="2"/>
  <c r="J95" i="2" s="1"/>
  <c r="J97" i="2" s="1"/>
  <c r="F27" i="2"/>
  <c r="J37" i="2"/>
  <c r="M27" i="2"/>
  <c r="L37" i="2"/>
  <c r="O23" i="2"/>
  <c r="O22" i="2"/>
  <c r="O12" i="2"/>
  <c r="I37" i="2"/>
  <c r="H37" i="2"/>
  <c r="O35" i="2"/>
  <c r="O32" i="2"/>
  <c r="C72" i="1"/>
  <c r="N72" i="1"/>
  <c r="M72" i="1"/>
  <c r="M73" i="1" s="1"/>
  <c r="J72" i="1"/>
  <c r="J73" i="1" s="1"/>
  <c r="I72" i="1"/>
  <c r="F72" i="1"/>
  <c r="E72" i="1"/>
  <c r="L72" i="1"/>
  <c r="H72" i="1"/>
  <c r="D72" i="1"/>
  <c r="O70" i="1"/>
  <c r="P70" i="1" s="1"/>
  <c r="K72" i="1"/>
  <c r="G72" i="1"/>
  <c r="O65" i="1"/>
  <c r="P65" i="1" s="1"/>
  <c r="O59" i="1"/>
  <c r="P59" i="1" s="1"/>
  <c r="O46" i="1"/>
  <c r="P46" i="1" s="1"/>
  <c r="O42" i="1"/>
  <c r="P42" i="1" s="1"/>
  <c r="O37" i="1"/>
  <c r="P37" i="1" s="1"/>
  <c r="O32" i="1"/>
  <c r="P32" i="1" s="1"/>
  <c r="O27" i="1"/>
  <c r="P27" i="1" s="1"/>
  <c r="O15" i="1"/>
  <c r="E29" i="3" l="1"/>
  <c r="C29" i="2"/>
  <c r="K118" i="2"/>
  <c r="K123" i="2" s="1"/>
  <c r="K94" i="2"/>
  <c r="K79" i="2"/>
  <c r="L96" i="3"/>
  <c r="N118" i="3"/>
  <c r="N120" i="3"/>
  <c r="M95" i="3"/>
  <c r="M120" i="3"/>
  <c r="M118" i="3"/>
  <c r="L95" i="3"/>
  <c r="L118" i="3"/>
  <c r="L120" i="3"/>
  <c r="K95" i="3"/>
  <c r="K118" i="3"/>
  <c r="K120" i="3"/>
  <c r="J118" i="3"/>
  <c r="J120" i="3"/>
  <c r="H118" i="3"/>
  <c r="H120" i="3"/>
  <c r="G120" i="3"/>
  <c r="G118" i="3"/>
  <c r="D95" i="3"/>
  <c r="D98" i="3" s="1"/>
  <c r="D118" i="3"/>
  <c r="D120" i="3"/>
  <c r="N29" i="3"/>
  <c r="N79" i="3" s="1"/>
  <c r="G29" i="3"/>
  <c r="G79" i="3" s="1"/>
  <c r="N95" i="3"/>
  <c r="L29" i="3"/>
  <c r="L79" i="3" s="1"/>
  <c r="E96" i="3"/>
  <c r="M96" i="3"/>
  <c r="K96" i="3"/>
  <c r="J95" i="3"/>
  <c r="J29" i="3"/>
  <c r="J79" i="3" s="1"/>
  <c r="O112" i="3"/>
  <c r="I96" i="3"/>
  <c r="H29" i="3"/>
  <c r="G95" i="3"/>
  <c r="O22" i="3"/>
  <c r="D29" i="3"/>
  <c r="D79" i="3" s="1"/>
  <c r="O119" i="3"/>
  <c r="K97" i="2"/>
  <c r="H123" i="2"/>
  <c r="I123" i="2"/>
  <c r="G97" i="2"/>
  <c r="G123" i="2"/>
  <c r="N97" i="2"/>
  <c r="D123" i="2"/>
  <c r="C79" i="2"/>
  <c r="C80" i="2" s="1"/>
  <c r="J123" i="2"/>
  <c r="F118" i="2"/>
  <c r="F120" i="2"/>
  <c r="F94" i="2"/>
  <c r="O94" i="2" s="1"/>
  <c r="C97" i="2"/>
  <c r="C104" i="2" s="1"/>
  <c r="C111" i="2" s="1"/>
  <c r="O78" i="2"/>
  <c r="C120" i="2"/>
  <c r="C118" i="2"/>
  <c r="G29" i="2"/>
  <c r="G79" i="2" s="1"/>
  <c r="N29" i="2"/>
  <c r="N79" i="2" s="1"/>
  <c r="M29" i="2"/>
  <c r="M79" i="2" s="1"/>
  <c r="M95" i="2"/>
  <c r="M97" i="2" s="1"/>
  <c r="L29" i="2"/>
  <c r="L79" i="2" s="1"/>
  <c r="L95" i="2"/>
  <c r="L97" i="2" s="1"/>
  <c r="J29" i="2"/>
  <c r="J79" i="2" s="1"/>
  <c r="I29" i="2"/>
  <c r="I79" i="2" s="1"/>
  <c r="I95" i="2"/>
  <c r="I97" i="2" s="1"/>
  <c r="F29" i="2"/>
  <c r="F79" i="2" s="1"/>
  <c r="F95" i="2"/>
  <c r="E29" i="2"/>
  <c r="E79" i="2" s="1"/>
  <c r="E95" i="2"/>
  <c r="E97" i="2" s="1"/>
  <c r="D29" i="2"/>
  <c r="D79" i="2" s="1"/>
  <c r="D95" i="2"/>
  <c r="O119" i="2"/>
  <c r="O37" i="2"/>
  <c r="O112" i="2"/>
  <c r="O90" i="2"/>
  <c r="N73" i="1"/>
  <c r="N135" i="1"/>
  <c r="N133" i="1"/>
  <c r="N110" i="1"/>
  <c r="N112" i="1" s="1"/>
  <c r="M135" i="1"/>
  <c r="M133" i="1"/>
  <c r="L73" i="1"/>
  <c r="M110" i="1"/>
  <c r="M112" i="1" s="1"/>
  <c r="L133" i="1"/>
  <c r="L135" i="1"/>
  <c r="K73" i="1"/>
  <c r="K133" i="1"/>
  <c r="K135" i="1"/>
  <c r="L110" i="1"/>
  <c r="L112" i="1" s="1"/>
  <c r="J135" i="1"/>
  <c r="K110" i="1"/>
  <c r="K112" i="1" s="1"/>
  <c r="J133" i="1"/>
  <c r="I73" i="1"/>
  <c r="I133" i="1"/>
  <c r="J110" i="1"/>
  <c r="J112" i="1" s="1"/>
  <c r="I135" i="1"/>
  <c r="H73" i="1"/>
  <c r="H135" i="1"/>
  <c r="I110" i="1"/>
  <c r="I112" i="1" s="1"/>
  <c r="H133" i="1"/>
  <c r="G73" i="1"/>
  <c r="G135" i="1"/>
  <c r="H110" i="1"/>
  <c r="H112" i="1" s="1"/>
  <c r="G133" i="1"/>
  <c r="F73" i="1"/>
  <c r="F135" i="1"/>
  <c r="G110" i="1"/>
  <c r="G112" i="1" s="1"/>
  <c r="F133" i="1"/>
  <c r="E73" i="1"/>
  <c r="E135" i="1"/>
  <c r="E133" i="1"/>
  <c r="F110" i="1"/>
  <c r="F112" i="1" s="1"/>
  <c r="E110" i="1"/>
  <c r="E112" i="1" s="1"/>
  <c r="D133" i="1"/>
  <c r="D135" i="1"/>
  <c r="C133" i="1"/>
  <c r="C135" i="1"/>
  <c r="D110" i="1"/>
  <c r="D112" i="1" s="1"/>
  <c r="O106" i="1"/>
  <c r="O134" i="1"/>
  <c r="O127" i="1"/>
  <c r="J96" i="3"/>
  <c r="C78" i="3"/>
  <c r="F96" i="3"/>
  <c r="O19" i="3"/>
  <c r="I78" i="3"/>
  <c r="I79" i="3" s="1"/>
  <c r="F78" i="3"/>
  <c r="F29" i="3"/>
  <c r="G96" i="3"/>
  <c r="N96" i="3"/>
  <c r="H95" i="3"/>
  <c r="H98" i="3" s="1"/>
  <c r="L113" i="3"/>
  <c r="H128" i="1"/>
  <c r="C73" i="1"/>
  <c r="C74" i="1" s="1"/>
  <c r="O67" i="3"/>
  <c r="O23" i="3"/>
  <c r="M79" i="3"/>
  <c r="O37" i="3"/>
  <c r="E78" i="3"/>
  <c r="K79" i="3"/>
  <c r="H79" i="3"/>
  <c r="C27" i="3"/>
  <c r="C96" i="3" s="1"/>
  <c r="O27" i="2"/>
  <c r="O72" i="1"/>
  <c r="P72" i="1" s="1"/>
  <c r="D73" i="1"/>
  <c r="N98" i="3" l="1"/>
  <c r="M98" i="3"/>
  <c r="K98" i="3"/>
  <c r="K122" i="3"/>
  <c r="L98" i="3"/>
  <c r="G122" i="3"/>
  <c r="N122" i="3"/>
  <c r="L122" i="3"/>
  <c r="D122" i="3"/>
  <c r="J122" i="3"/>
  <c r="H122" i="3"/>
  <c r="M122" i="3"/>
  <c r="I95" i="3"/>
  <c r="I98" i="3" s="1"/>
  <c r="I120" i="3"/>
  <c r="I118" i="3"/>
  <c r="F95" i="3"/>
  <c r="F98" i="3" s="1"/>
  <c r="F118" i="3"/>
  <c r="F120" i="3"/>
  <c r="F79" i="3"/>
  <c r="E120" i="3"/>
  <c r="E118" i="3"/>
  <c r="J98" i="3"/>
  <c r="G98" i="3"/>
  <c r="F123" i="2"/>
  <c r="O118" i="2"/>
  <c r="C123" i="2"/>
  <c r="D80" i="2"/>
  <c r="E80" i="2" s="1"/>
  <c r="F80" i="2" s="1"/>
  <c r="G80" i="2" s="1"/>
  <c r="H80" i="2" s="1"/>
  <c r="I80" i="2" s="1"/>
  <c r="J80" i="2" s="1"/>
  <c r="K80" i="2" s="1"/>
  <c r="L80" i="2" s="1"/>
  <c r="M80" i="2" s="1"/>
  <c r="N80" i="2" s="1"/>
  <c r="O120" i="2"/>
  <c r="F97" i="2"/>
  <c r="O95" i="2"/>
  <c r="O97" i="2" s="1"/>
  <c r="D97" i="2"/>
  <c r="O79" i="2"/>
  <c r="O29" i="2"/>
  <c r="D87" i="2"/>
  <c r="D91" i="2" s="1"/>
  <c r="C115" i="2"/>
  <c r="K138" i="1"/>
  <c r="D138" i="1"/>
  <c r="I138" i="1"/>
  <c r="N138" i="1"/>
  <c r="L138" i="1"/>
  <c r="M138" i="1"/>
  <c r="H138" i="1"/>
  <c r="J138" i="1"/>
  <c r="G138" i="1"/>
  <c r="F138" i="1"/>
  <c r="E138" i="1"/>
  <c r="O133" i="1"/>
  <c r="O135" i="1"/>
  <c r="C138" i="1"/>
  <c r="D74" i="1"/>
  <c r="E74" i="1" s="1"/>
  <c r="F74" i="1" s="1"/>
  <c r="G74" i="1" s="1"/>
  <c r="H74" i="1" s="1"/>
  <c r="I74" i="1" s="1"/>
  <c r="J74" i="1" s="1"/>
  <c r="K74" i="1" s="1"/>
  <c r="L74" i="1" s="1"/>
  <c r="M74" i="1" s="1"/>
  <c r="N74" i="1" s="1"/>
  <c r="C118" i="3"/>
  <c r="C120" i="3"/>
  <c r="C95" i="3"/>
  <c r="C98" i="3" s="1"/>
  <c r="C104" i="3" s="1"/>
  <c r="E79" i="3"/>
  <c r="E95" i="3"/>
  <c r="O96" i="3"/>
  <c r="M113" i="3"/>
  <c r="I128" i="1"/>
  <c r="C112" i="1"/>
  <c r="C119" i="1" s="1"/>
  <c r="O110" i="1"/>
  <c r="O112" i="1" s="1"/>
  <c r="O78" i="3"/>
  <c r="C29" i="3"/>
  <c r="O27" i="3"/>
  <c r="O73" i="1"/>
  <c r="P73" i="1" s="1"/>
  <c r="F122" i="3" l="1"/>
  <c r="E122" i="3"/>
  <c r="I122" i="3"/>
  <c r="C122" i="3"/>
  <c r="O123" i="2"/>
  <c r="C125" i="2"/>
  <c r="D104" i="2"/>
  <c r="D111" i="2" s="1"/>
  <c r="D115" i="2" s="1"/>
  <c r="D125" i="2" s="1"/>
  <c r="O138" i="1"/>
  <c r="O118" i="3"/>
  <c r="O95" i="3"/>
  <c r="O98" i="3" s="1"/>
  <c r="E98" i="3"/>
  <c r="D88" i="3"/>
  <c r="D92" i="3" s="1"/>
  <c r="D104" i="3" s="1"/>
  <c r="C111" i="3"/>
  <c r="O120" i="3"/>
  <c r="N113" i="3"/>
  <c r="D103" i="1"/>
  <c r="D107" i="1" s="1"/>
  <c r="D119" i="1" s="1"/>
  <c r="C126" i="1"/>
  <c r="J128" i="1"/>
  <c r="C79" i="3"/>
  <c r="O29" i="3"/>
  <c r="O122" i="3" l="1"/>
  <c r="E87" i="2"/>
  <c r="E91" i="2" s="1"/>
  <c r="E104" i="2" s="1"/>
  <c r="F87" i="2" s="1"/>
  <c r="F91" i="2" s="1"/>
  <c r="F104" i="2" s="1"/>
  <c r="E88" i="3"/>
  <c r="E92" i="3" s="1"/>
  <c r="E104" i="3" s="1"/>
  <c r="D111" i="3"/>
  <c r="D115" i="3" s="1"/>
  <c r="D124" i="3" s="1"/>
  <c r="C115" i="3"/>
  <c r="C124" i="3" s="1"/>
  <c r="O113" i="3"/>
  <c r="C130" i="1"/>
  <c r="C140" i="1" s="1"/>
  <c r="E103" i="1"/>
  <c r="E107" i="1" s="1"/>
  <c r="E119" i="1" s="1"/>
  <c r="D126" i="1"/>
  <c r="D130" i="1" s="1"/>
  <c r="D140" i="1" s="1"/>
  <c r="K128" i="1"/>
  <c r="O79" i="3"/>
  <c r="C80" i="3"/>
  <c r="D80" i="3" s="1"/>
  <c r="E80" i="3" s="1"/>
  <c r="F80" i="3" s="1"/>
  <c r="G80" i="3" s="1"/>
  <c r="H80" i="3" s="1"/>
  <c r="I80" i="3" s="1"/>
  <c r="J80" i="3" s="1"/>
  <c r="K80" i="3" s="1"/>
  <c r="L80" i="3" s="1"/>
  <c r="M80" i="3" s="1"/>
  <c r="N80" i="3" s="1"/>
  <c r="E111" i="2" l="1"/>
  <c r="E115" i="2" s="1"/>
  <c r="E125" i="2" s="1"/>
  <c r="G87" i="2"/>
  <c r="G91" i="2" s="1"/>
  <c r="G104" i="2" s="1"/>
  <c r="F111" i="2"/>
  <c r="F115" i="2" s="1"/>
  <c r="F125" i="2" s="1"/>
  <c r="F88" i="3"/>
  <c r="F92" i="3" s="1"/>
  <c r="F104" i="3" s="1"/>
  <c r="E111" i="3"/>
  <c r="E115" i="3" s="1"/>
  <c r="E124" i="3" s="1"/>
  <c r="F103" i="1"/>
  <c r="F107" i="1" s="1"/>
  <c r="F119" i="1" s="1"/>
  <c r="E126" i="1"/>
  <c r="E130" i="1" s="1"/>
  <c r="E140" i="1" s="1"/>
  <c r="L128" i="1"/>
  <c r="H87" i="2" l="1"/>
  <c r="H91" i="2" s="1"/>
  <c r="G111" i="2"/>
  <c r="G115" i="2" s="1"/>
  <c r="G125" i="2" s="1"/>
  <c r="G88" i="3"/>
  <c r="G92" i="3" s="1"/>
  <c r="G104" i="3" s="1"/>
  <c r="F111" i="3"/>
  <c r="F115" i="3" s="1"/>
  <c r="F124" i="3" s="1"/>
  <c r="G103" i="1"/>
  <c r="G107" i="1" s="1"/>
  <c r="F126" i="1"/>
  <c r="F130" i="1" s="1"/>
  <c r="F140" i="1" s="1"/>
  <c r="M128" i="1"/>
  <c r="H104" i="2" l="1"/>
  <c r="H88" i="3"/>
  <c r="H92" i="3" s="1"/>
  <c r="H104" i="3" s="1"/>
  <c r="G111" i="3"/>
  <c r="G115" i="3" s="1"/>
  <c r="G124" i="3" s="1"/>
  <c r="O113" i="2"/>
  <c r="G119" i="1"/>
  <c r="N128" i="1"/>
  <c r="O91" i="3"/>
  <c r="I87" i="2" l="1"/>
  <c r="I91" i="2" s="1"/>
  <c r="H111" i="2"/>
  <c r="I88" i="3"/>
  <c r="I92" i="3" s="1"/>
  <c r="I104" i="3" s="1"/>
  <c r="H111" i="3"/>
  <c r="H115" i="3" s="1"/>
  <c r="H103" i="1"/>
  <c r="H107" i="1" s="1"/>
  <c r="G126" i="1"/>
  <c r="O128" i="1"/>
  <c r="I104" i="2" l="1"/>
  <c r="H115" i="2"/>
  <c r="J88" i="3"/>
  <c r="J92" i="3" s="1"/>
  <c r="J104" i="3" s="1"/>
  <c r="I111" i="3"/>
  <c r="H124" i="3"/>
  <c r="H119" i="1"/>
  <c r="G130" i="1"/>
  <c r="J87" i="2" l="1"/>
  <c r="J91" i="2" s="1"/>
  <c r="J104" i="2" s="1"/>
  <c r="I111" i="2"/>
  <c r="H125" i="2"/>
  <c r="K88" i="3"/>
  <c r="K92" i="3" s="1"/>
  <c r="J111" i="3"/>
  <c r="J115" i="3" s="1"/>
  <c r="J124" i="3" s="1"/>
  <c r="I115" i="3"/>
  <c r="I103" i="1"/>
  <c r="I107" i="1" s="1"/>
  <c r="H126" i="1"/>
  <c r="G140" i="1"/>
  <c r="K87" i="2" l="1"/>
  <c r="K91" i="2" s="1"/>
  <c r="K104" i="2" s="1"/>
  <c r="J111" i="2"/>
  <c r="J115" i="2" s="1"/>
  <c r="J125" i="2" s="1"/>
  <c r="I115" i="2"/>
  <c r="K104" i="3"/>
  <c r="I124" i="3"/>
  <c r="I119" i="1"/>
  <c r="H130" i="1"/>
  <c r="L87" i="2" l="1"/>
  <c r="L91" i="2" s="1"/>
  <c r="L104" i="2" s="1"/>
  <c r="K111" i="2"/>
  <c r="I125" i="2"/>
  <c r="L88" i="3"/>
  <c r="L92" i="3" s="1"/>
  <c r="K111" i="3"/>
  <c r="K115" i="3" s="1"/>
  <c r="H140" i="1"/>
  <c r="J103" i="1"/>
  <c r="J107" i="1" s="1"/>
  <c r="I126" i="1"/>
  <c r="I130" i="1" s="1"/>
  <c r="I140" i="1" s="1"/>
  <c r="M87" i="2" l="1"/>
  <c r="M91" i="2" s="1"/>
  <c r="M104" i="2" s="1"/>
  <c r="L111" i="2"/>
  <c r="L115" i="2" s="1"/>
  <c r="L125" i="2" s="1"/>
  <c r="K115" i="2"/>
  <c r="L104" i="3"/>
  <c r="K124" i="3"/>
  <c r="J119" i="1"/>
  <c r="N87" i="2" l="1"/>
  <c r="N91" i="2" s="1"/>
  <c r="M111" i="2"/>
  <c r="M115" i="2" s="1"/>
  <c r="M125" i="2" s="1"/>
  <c r="K125" i="2"/>
  <c r="M88" i="3"/>
  <c r="M92" i="3" s="1"/>
  <c r="L111" i="3"/>
  <c r="L115" i="3" s="1"/>
  <c r="L124" i="3" s="1"/>
  <c r="K103" i="1"/>
  <c r="K107" i="1" s="1"/>
  <c r="K119" i="1" s="1"/>
  <c r="J126" i="1"/>
  <c r="J130" i="1" s="1"/>
  <c r="N104" i="2" l="1"/>
  <c r="N111" i="2" s="1"/>
  <c r="O91" i="2"/>
  <c r="M104" i="3"/>
  <c r="L103" i="1"/>
  <c r="L107" i="1" s="1"/>
  <c r="L119" i="1" s="1"/>
  <c r="K126" i="1"/>
  <c r="K130" i="1" s="1"/>
  <c r="K140" i="1" s="1"/>
  <c r="J140" i="1"/>
  <c r="N115" i="2" l="1"/>
  <c r="O111" i="2"/>
  <c r="N88" i="3"/>
  <c r="N92" i="3" s="1"/>
  <c r="M111" i="3"/>
  <c r="M115" i="3" s="1"/>
  <c r="M124" i="3" s="1"/>
  <c r="M103" i="1"/>
  <c r="M107" i="1" s="1"/>
  <c r="M119" i="1" s="1"/>
  <c r="L126" i="1"/>
  <c r="L130" i="1" s="1"/>
  <c r="L140" i="1" s="1"/>
  <c r="N125" i="2" l="1"/>
  <c r="O115" i="2"/>
  <c r="N104" i="3"/>
  <c r="N111" i="3" s="1"/>
  <c r="O92" i="3"/>
  <c r="N103" i="1"/>
  <c r="N107" i="1" s="1"/>
  <c r="M126" i="1"/>
  <c r="M130" i="1" s="1"/>
  <c r="M140" i="1" s="1"/>
  <c r="N115" i="3" l="1"/>
  <c r="O111" i="3"/>
  <c r="N119" i="1"/>
  <c r="N126" i="1" s="1"/>
  <c r="O107" i="1"/>
  <c r="N124" i="3" l="1"/>
  <c r="O115" i="3"/>
  <c r="N130" i="1"/>
  <c r="O126" i="1"/>
  <c r="N140" i="1" l="1"/>
  <c r="O130" i="1"/>
</calcChain>
</file>

<file path=xl/sharedStrings.xml><?xml version="1.0" encoding="utf-8"?>
<sst xmlns="http://schemas.openxmlformats.org/spreadsheetml/2006/main" count="432" uniqueCount="179">
  <si>
    <t>Income</t>
  </si>
  <si>
    <t>July</t>
  </si>
  <si>
    <t>August</t>
  </si>
  <si>
    <t>September</t>
  </si>
  <si>
    <t>October</t>
  </si>
  <si>
    <t xml:space="preserve">November </t>
  </si>
  <si>
    <t xml:space="preserve">December </t>
  </si>
  <si>
    <t xml:space="preserve">January </t>
  </si>
  <si>
    <t>February</t>
  </si>
  <si>
    <t>March</t>
  </si>
  <si>
    <t xml:space="preserve">April </t>
  </si>
  <si>
    <t>May</t>
  </si>
  <si>
    <t>June</t>
  </si>
  <si>
    <t>Franchise Sales</t>
  </si>
  <si>
    <t>Ongoing Franchise Fees</t>
  </si>
  <si>
    <t>Total</t>
  </si>
  <si>
    <t>Training Fees</t>
  </si>
  <si>
    <t>That a new franchise is solf every three months for $20,000</t>
  </si>
  <si>
    <t>That each franchise pays a 10% ongoing franchise fee</t>
  </si>
  <si>
    <t>That each franchise doubles its turn over every 12 months</t>
  </si>
  <si>
    <t>Budget for July 13 to June 14</t>
  </si>
  <si>
    <t>Referal Program Fees</t>
  </si>
  <si>
    <t>Group Marketing Fund</t>
  </si>
  <si>
    <t>Marketing Products</t>
  </si>
  <si>
    <t>Start Up Marketing Fees</t>
  </si>
  <si>
    <t>Reception Charges</t>
  </si>
  <si>
    <t>Uniforms</t>
  </si>
  <si>
    <t>Each franchise contributes a maximum of $1000 PCM to group marketing fund in the first 12 months</t>
  </si>
  <si>
    <t>Each franchise engages the company to run a start up marketing campaign worth $ 5000 upon commencement</t>
  </si>
  <si>
    <t>Each franchise purchases $200 worth of promotional products or prints per month</t>
  </si>
  <si>
    <t>Each franchise contributes 5% of volume each month to the client loyalty program</t>
  </si>
  <si>
    <t>Uniforms are pruchased fromthe franchisor due to bulk discounts available</t>
  </si>
  <si>
    <t>Each franchise pays $100 per week to have the benefit of the reception service</t>
  </si>
  <si>
    <t>Total Income</t>
  </si>
  <si>
    <t>Assumes current business contributes as a functioning franchise with 500K pa turn over</t>
  </si>
  <si>
    <t>That each franchise turns over a$8333.00 per month for the first year</t>
  </si>
  <si>
    <t>Expenses</t>
  </si>
  <si>
    <t>Accounting Fees</t>
  </si>
  <si>
    <t>Advertising and Promotion - Franchisor</t>
  </si>
  <si>
    <t>Bank Charges</t>
  </si>
  <si>
    <t>Insurance - Public Liability</t>
  </si>
  <si>
    <t>Insurance - Professional Indemnity</t>
  </si>
  <si>
    <t>Motor Vehicle - Payments</t>
  </si>
  <si>
    <t>Motor Vehicle - Service and Repairs</t>
  </si>
  <si>
    <t>Motor Vehicle - Fuel</t>
  </si>
  <si>
    <t>Motor Vehicle - Insurance</t>
  </si>
  <si>
    <t>GM = Group Marketing</t>
  </si>
  <si>
    <t>Postage (excludes GM)</t>
  </si>
  <si>
    <t>Printing &amp; Stationery (Excludes GM)</t>
  </si>
  <si>
    <t>Rent &amp; Outgoings</t>
  </si>
  <si>
    <t>Motor Vehicle Expesnes</t>
  </si>
  <si>
    <t>Insurance Expenses</t>
  </si>
  <si>
    <t>Employment Expenses</t>
  </si>
  <si>
    <t>Wages and Salaries</t>
  </si>
  <si>
    <t>Insurance - Workers Compensation</t>
  </si>
  <si>
    <t>Superannuation</t>
  </si>
  <si>
    <t>General Expenses</t>
  </si>
  <si>
    <t>Telephone and Fax</t>
  </si>
  <si>
    <t>Internet</t>
  </si>
  <si>
    <t>Communication Expenses</t>
  </si>
  <si>
    <t>Travel Expenses</t>
  </si>
  <si>
    <t>Events and Functions</t>
  </si>
  <si>
    <t>Staff Training (Excludes GM)</t>
  </si>
  <si>
    <t>Group Marketing</t>
  </si>
  <si>
    <t>Loyalty Program</t>
  </si>
  <si>
    <t>Website</t>
  </si>
  <si>
    <t>Administration &amp; Postage</t>
  </si>
  <si>
    <t>Client Rewards</t>
  </si>
  <si>
    <t>Franchise Product Advertising Schedule</t>
  </si>
  <si>
    <t>Total General Expenses</t>
  </si>
  <si>
    <t>Total Group Marketing Expenses</t>
  </si>
  <si>
    <t>Total Loyalty Program Expenses</t>
  </si>
  <si>
    <t>Total Communication Expenses</t>
  </si>
  <si>
    <t>Total Insurance Expenses</t>
  </si>
  <si>
    <t>Total Motor Vehicle Expenses</t>
  </si>
  <si>
    <t>Total Employment Expenses</t>
  </si>
  <si>
    <t>Franchisee Support</t>
  </si>
  <si>
    <t>Venue Hire</t>
  </si>
  <si>
    <t>Franchisee Training</t>
  </si>
  <si>
    <t>Annual Conference</t>
  </si>
  <si>
    <t>Artwork, Copywriting and Design</t>
  </si>
  <si>
    <t>Local Marketing Products</t>
  </si>
  <si>
    <t>Training</t>
  </si>
  <si>
    <t>Third Party Training Fees</t>
  </si>
  <si>
    <t>Prinitng and Materials</t>
  </si>
  <si>
    <t>Go to Meeting</t>
  </si>
  <si>
    <t>Total Franchisee Support Expenses</t>
  </si>
  <si>
    <t>Total Training Expenses</t>
  </si>
  <si>
    <t>Total Expenses</t>
  </si>
  <si>
    <t>Profit/Loss</t>
  </si>
  <si>
    <t>Cummulative Profit/Loss</t>
  </si>
  <si>
    <t>Reception/Admin person is paid $ 40,000 per annum</t>
  </si>
  <si>
    <t>I am paid $ 60,000 per annum</t>
  </si>
  <si>
    <t>AFSB are engaged to provide accounting services on similar arrangements to existing business</t>
  </si>
  <si>
    <t>Legal Fees</t>
  </si>
  <si>
    <t xml:space="preserve">Average Per Month </t>
  </si>
  <si>
    <t>Assumptions</t>
  </si>
  <si>
    <t>January</t>
  </si>
  <si>
    <t xml:space="preserve">September </t>
  </si>
  <si>
    <t>November</t>
  </si>
  <si>
    <t>December</t>
  </si>
  <si>
    <t xml:space="preserve">March </t>
  </si>
  <si>
    <t xml:space="preserve">May </t>
  </si>
  <si>
    <t>Project Services</t>
  </si>
  <si>
    <t>Consumable Sales</t>
  </si>
  <si>
    <t>Allied Services</t>
  </si>
  <si>
    <t>Wage Subsidies/Traineeships</t>
  </si>
  <si>
    <t>Other</t>
  </si>
  <si>
    <t>Chemicals &amp; Cleaning Products</t>
  </si>
  <si>
    <t>Project Materials</t>
  </si>
  <si>
    <t>Consumables</t>
  </si>
  <si>
    <t>Staff telephones</t>
  </si>
  <si>
    <t>Cost of Sales - Purchases</t>
  </si>
  <si>
    <t>Total Cost of Sales - Purchased</t>
  </si>
  <si>
    <t>Cleaner Wages</t>
  </si>
  <si>
    <t>Workers Compensation Insurance</t>
  </si>
  <si>
    <t>Time sheet costs</t>
  </si>
  <si>
    <t>Total Cost of Sales - Employment</t>
  </si>
  <si>
    <t>Cost of Sales - Employment</t>
  </si>
  <si>
    <t>Gross Profit</t>
  </si>
  <si>
    <t>Franchisee Expenses</t>
  </si>
  <si>
    <t>Total Franchisee Expenses</t>
  </si>
  <si>
    <t>Advertising &amp; Markerting</t>
  </si>
  <si>
    <t>Networking</t>
  </si>
  <si>
    <t>Computer Repairs</t>
  </si>
  <si>
    <t>Plant &amp; Equipment</t>
  </si>
  <si>
    <t>Printing and Stationery</t>
  </si>
  <si>
    <t>Postage</t>
  </si>
  <si>
    <t>Safety and Environment</t>
  </si>
  <si>
    <t>Travel &amp; Accom</t>
  </si>
  <si>
    <t>Training/Business Development</t>
  </si>
  <si>
    <t>Phone</t>
  </si>
  <si>
    <t>Public Liabilty Insurance</t>
  </si>
  <si>
    <t>Professional Indemnity</t>
  </si>
  <si>
    <t>Management Employment Expenses</t>
  </si>
  <si>
    <t>Salaries</t>
  </si>
  <si>
    <t>Staff Amenities</t>
  </si>
  <si>
    <t xml:space="preserve">Training </t>
  </si>
  <si>
    <t>Total Management Employment Expenses</t>
  </si>
  <si>
    <t>Cumulative Profit/Loss</t>
  </si>
  <si>
    <t>Loaylty Program Fees</t>
  </si>
  <si>
    <t xml:space="preserve">Franchise Sample </t>
  </si>
  <si>
    <t>Cash Flow for July 13 to June 14</t>
  </si>
  <si>
    <t>Opening Bank Balance</t>
  </si>
  <si>
    <t>Cash Receipts</t>
  </si>
  <si>
    <t>Debtors</t>
  </si>
  <si>
    <t>Cash Payments</t>
  </si>
  <si>
    <t>Creditors</t>
  </si>
  <si>
    <t>Wages</t>
  </si>
  <si>
    <t>Asset Purchases</t>
  </si>
  <si>
    <t>Other Payments</t>
  </si>
  <si>
    <t>Vehicle Finance</t>
  </si>
  <si>
    <t>Closing Balance</t>
  </si>
  <si>
    <t>Existing Business</t>
  </si>
  <si>
    <t>Franchisor Business</t>
  </si>
  <si>
    <t>Assets</t>
  </si>
  <si>
    <t>Bank Balance</t>
  </si>
  <si>
    <t>Total Debtors</t>
  </si>
  <si>
    <t>Motor Vehicles at Cost</t>
  </si>
  <si>
    <t>Total Assets</t>
  </si>
  <si>
    <t>Liabilities</t>
  </si>
  <si>
    <t>GST Collected</t>
  </si>
  <si>
    <t>GST Paid</t>
  </si>
  <si>
    <t>Bank Loan</t>
  </si>
  <si>
    <t>Budgeted Balance Sheet July 13 to June 14</t>
  </si>
  <si>
    <t>Loan TPS</t>
  </si>
  <si>
    <t>Total Liabilties</t>
  </si>
  <si>
    <t>Net Assets</t>
  </si>
  <si>
    <t>Loan from TPS</t>
  </si>
  <si>
    <t>Franchisee Business</t>
  </si>
  <si>
    <t>Cash Flow for July 14 to June 15</t>
  </si>
  <si>
    <t>Budget from July 14 to June 15</t>
  </si>
  <si>
    <t xml:space="preserve">Loan </t>
  </si>
  <si>
    <t>Each franchise urchases 25 newsletters each month</t>
  </si>
  <si>
    <t xml:space="preserve"> Contract Services</t>
  </si>
  <si>
    <t xml:space="preserve"> Allied Services</t>
  </si>
  <si>
    <t>Existing  business service type model budget 2015  ©  How to Franchise Simply 2014</t>
  </si>
  <si>
    <t xml:space="preserve"> Existing business service type model budget 2015  ©  How to Franchise Simply 2014</t>
  </si>
  <si>
    <t>Franchisee business service type model budget 2015  ©  How to Franchise Simply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</si>
</sst>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&quot;$&quot;* #,##0.00_-;\-&quot;$&quot;* #,##0.00_-;_-&quot;$&quot;* &quot;-&quot;?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23">
    <xf numFmtId="0" fontId="0" fillId="0" borderId="0" xfId="0"/>
    <xf numFmtId="44" fontId="0" fillId="0" borderId="0" xfId="1" applyFont="1"/>
    <xf numFmtId="0" fontId="4" fillId="0" borderId="0" xfId="0" applyFont="1"/>
    <xf numFmtId="0" fontId="5" fillId="0" borderId="0" xfId="0" applyFont="1"/>
    <xf numFmtId="44" fontId="0" fillId="0" borderId="0" xfId="0" applyNumberFormat="1"/>
    <xf numFmtId="44" fontId="0" fillId="0" borderId="1" xfId="0" applyNumberFormat="1" applyBorder="1"/>
    <xf numFmtId="44" fontId="4" fillId="0" borderId="0" xfId="1" applyFont="1"/>
    <xf numFmtId="0" fontId="4" fillId="0" borderId="1" xfId="0" applyFont="1" applyBorder="1"/>
    <xf numFmtId="44" fontId="4" fillId="0" borderId="1" xfId="0" applyNumberFormat="1" applyFont="1" applyBorder="1"/>
    <xf numFmtId="0" fontId="6" fillId="0" borderId="0" xfId="0" applyFont="1"/>
    <xf numFmtId="44" fontId="6" fillId="0" borderId="0" xfId="1" applyFont="1"/>
    <xf numFmtId="0" fontId="7" fillId="0" borderId="0" xfId="0" applyFont="1"/>
    <xf numFmtId="44" fontId="6" fillId="0" borderId="0" xfId="0" applyNumberFormat="1" applyFont="1"/>
    <xf numFmtId="44" fontId="4" fillId="0" borderId="1" xfId="1" applyFont="1" applyBorder="1"/>
    <xf numFmtId="44" fontId="1" fillId="0" borderId="0" xfId="1" applyFont="1"/>
    <xf numFmtId="164" fontId="0" fillId="0" borderId="0" xfId="0" applyNumberFormat="1"/>
    <xf numFmtId="0" fontId="0" fillId="0" borderId="0" xfId="0" applyFont="1"/>
    <xf numFmtId="44" fontId="8" fillId="4" borderId="0" xfId="2" applyNumberFormat="1" applyFont="1" applyFill="1"/>
    <xf numFmtId="44" fontId="8" fillId="4" borderId="0" xfId="3" applyNumberFormat="1" applyFont="1" applyFill="1"/>
    <xf numFmtId="44" fontId="8" fillId="4" borderId="0" xfId="0" applyNumberFormat="1" applyFont="1" applyFill="1"/>
    <xf numFmtId="0" fontId="9" fillId="0" borderId="0" xfId="0" applyFont="1"/>
    <xf numFmtId="44" fontId="0" fillId="0" borderId="0" xfId="0" applyNumberFormat="1" applyBorder="1"/>
    <xf numFmtId="0" fontId="0" fillId="0" borderId="0" xfId="0" applyAlignment="1">
      <alignment horizontal="center"/>
    </xf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0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25.7109375" customWidth="1"/>
    <col min="3" max="14" width="12.7109375" customWidth="1"/>
    <col min="15" max="15" width="15.7109375" customWidth="1"/>
    <col min="16" max="16" width="12.7109375" customWidth="1"/>
  </cols>
  <sheetData>
    <row r="1" spans="1:15" x14ac:dyDescent="0.25">
      <c r="A1" s="22" t="s">
        <v>176</v>
      </c>
      <c r="B1" s="22"/>
      <c r="C1" s="22"/>
      <c r="D1" s="22"/>
      <c r="E1" s="22"/>
      <c r="F1" s="22"/>
    </row>
    <row r="2" spans="1:15" x14ac:dyDescent="0.25">
      <c r="A2" s="2" t="s">
        <v>20</v>
      </c>
    </row>
    <row r="4" spans="1:15" x14ac:dyDescent="0.25">
      <c r="A4" s="1" t="s">
        <v>0</v>
      </c>
      <c r="B4" s="1"/>
    </row>
    <row r="5" spans="1:15" x14ac:dyDescent="0.25">
      <c r="B5" t="s">
        <v>13</v>
      </c>
      <c r="C5" s="1">
        <v>20000</v>
      </c>
      <c r="D5" s="1"/>
      <c r="E5" s="1"/>
      <c r="F5" s="1">
        <v>20000</v>
      </c>
      <c r="G5" s="1"/>
      <c r="H5" s="1"/>
      <c r="I5" s="1">
        <v>20000</v>
      </c>
      <c r="J5" s="1"/>
      <c r="K5" s="1"/>
      <c r="L5" s="1">
        <v>20000</v>
      </c>
      <c r="M5" s="1"/>
      <c r="N5" s="1"/>
      <c r="O5" s="1">
        <f>SUM(C5:N5)</f>
        <v>80000</v>
      </c>
    </row>
    <row r="6" spans="1:15" x14ac:dyDescent="0.25">
      <c r="B6" t="s">
        <v>14</v>
      </c>
      <c r="C6" s="1">
        <v>8339</v>
      </c>
      <c r="D6" s="1">
        <v>8339</v>
      </c>
      <c r="E6" s="1">
        <v>8339</v>
      </c>
      <c r="F6" s="1">
        <v>9178</v>
      </c>
      <c r="G6" s="1">
        <v>9179</v>
      </c>
      <c r="H6" s="1">
        <v>9179</v>
      </c>
      <c r="I6" s="1">
        <v>10019</v>
      </c>
      <c r="J6" s="1">
        <v>10019</v>
      </c>
      <c r="K6" s="1">
        <v>10019</v>
      </c>
      <c r="L6" s="1">
        <v>10859</v>
      </c>
      <c r="M6" s="1">
        <v>10859</v>
      </c>
      <c r="N6" s="1">
        <v>10859</v>
      </c>
      <c r="O6" s="1">
        <f>SUM(C6:N6)</f>
        <v>115187</v>
      </c>
    </row>
    <row r="7" spans="1:15" x14ac:dyDescent="0.25">
      <c r="B7" t="s">
        <v>22</v>
      </c>
      <c r="C7" s="1">
        <v>6000</v>
      </c>
      <c r="D7" s="1">
        <v>6000</v>
      </c>
      <c r="E7" s="1">
        <v>6000</v>
      </c>
      <c r="F7" s="1">
        <v>7000</v>
      </c>
      <c r="G7" s="1">
        <v>7000</v>
      </c>
      <c r="H7" s="1">
        <v>7000</v>
      </c>
      <c r="I7" s="1">
        <v>8000</v>
      </c>
      <c r="J7" s="1">
        <v>8000</v>
      </c>
      <c r="K7" s="1">
        <v>8000</v>
      </c>
      <c r="L7" s="1">
        <v>9000</v>
      </c>
      <c r="M7" s="1">
        <v>9000</v>
      </c>
      <c r="N7" s="1">
        <v>9000</v>
      </c>
      <c r="O7" s="1">
        <f t="shared" ref="O7:O13" si="0">SUM(C7:N7)</f>
        <v>90000</v>
      </c>
    </row>
    <row r="8" spans="1:15" x14ac:dyDescent="0.25">
      <c r="B8" t="s">
        <v>23</v>
      </c>
      <c r="C8" s="1">
        <v>1950</v>
      </c>
      <c r="D8" s="1">
        <v>1950</v>
      </c>
      <c r="E8" s="1">
        <v>1950</v>
      </c>
      <c r="F8" s="1">
        <v>2275</v>
      </c>
      <c r="G8" s="1">
        <v>2275</v>
      </c>
      <c r="H8" s="1">
        <v>2275</v>
      </c>
      <c r="I8" s="1">
        <v>2600</v>
      </c>
      <c r="J8" s="1">
        <v>2600</v>
      </c>
      <c r="K8" s="1">
        <v>2600</v>
      </c>
      <c r="L8" s="1">
        <v>2925</v>
      </c>
      <c r="M8" s="1">
        <v>2925</v>
      </c>
      <c r="N8" s="1">
        <v>2925</v>
      </c>
      <c r="O8" s="1">
        <f t="shared" si="0"/>
        <v>29250</v>
      </c>
    </row>
    <row r="9" spans="1:15" x14ac:dyDescent="0.25">
      <c r="B9" t="s">
        <v>24</v>
      </c>
      <c r="C9" s="1"/>
      <c r="D9" s="1">
        <v>5000</v>
      </c>
      <c r="E9" s="1"/>
      <c r="F9" s="1"/>
      <c r="G9" s="1">
        <v>5000</v>
      </c>
      <c r="H9" s="1"/>
      <c r="I9" s="1"/>
      <c r="J9" s="1">
        <v>5000</v>
      </c>
      <c r="K9" s="1"/>
      <c r="L9" s="1"/>
      <c r="M9" s="1">
        <v>5000</v>
      </c>
      <c r="N9" s="1"/>
      <c r="O9" s="1">
        <f t="shared" si="0"/>
        <v>20000</v>
      </c>
    </row>
    <row r="10" spans="1:15" x14ac:dyDescent="0.25">
      <c r="B10" t="s">
        <v>21</v>
      </c>
      <c r="C10" s="1">
        <v>4150</v>
      </c>
      <c r="D10" s="1">
        <v>4150</v>
      </c>
      <c r="E10" s="1">
        <v>4150</v>
      </c>
      <c r="F10" s="1">
        <v>4600</v>
      </c>
      <c r="G10" s="1">
        <v>4600</v>
      </c>
      <c r="H10" s="1">
        <v>4600</v>
      </c>
      <c r="I10" s="1">
        <v>5050</v>
      </c>
      <c r="J10" s="1">
        <v>5050</v>
      </c>
      <c r="K10" s="1">
        <v>5050</v>
      </c>
      <c r="L10" s="1">
        <v>5500</v>
      </c>
      <c r="M10" s="1">
        <v>5500</v>
      </c>
      <c r="N10" s="1">
        <v>5500</v>
      </c>
      <c r="O10" s="1">
        <f t="shared" si="0"/>
        <v>57900</v>
      </c>
    </row>
    <row r="11" spans="1:15" x14ac:dyDescent="0.25">
      <c r="B11" t="s">
        <v>16</v>
      </c>
      <c r="C11" s="1">
        <v>1000</v>
      </c>
      <c r="D11" s="1">
        <v>1000</v>
      </c>
      <c r="E11" s="1">
        <v>1000</v>
      </c>
      <c r="F11" s="1">
        <v>1000</v>
      </c>
      <c r="G11" s="1">
        <v>1000</v>
      </c>
      <c r="H11" s="1">
        <v>1000</v>
      </c>
      <c r="I11" s="1">
        <v>1000</v>
      </c>
      <c r="J11" s="1">
        <v>1000</v>
      </c>
      <c r="K11" s="1">
        <v>1000</v>
      </c>
      <c r="L11" s="1">
        <v>1000</v>
      </c>
      <c r="M11" s="1">
        <v>1000</v>
      </c>
      <c r="N11" s="1">
        <v>1000</v>
      </c>
      <c r="O11" s="1">
        <f t="shared" si="0"/>
        <v>12000</v>
      </c>
    </row>
    <row r="12" spans="1:15" x14ac:dyDescent="0.25">
      <c r="B12" t="s">
        <v>26</v>
      </c>
      <c r="C12" s="1">
        <v>250</v>
      </c>
      <c r="D12" s="1">
        <v>250</v>
      </c>
      <c r="E12" s="1">
        <v>250</v>
      </c>
      <c r="F12" s="1">
        <v>250</v>
      </c>
      <c r="G12" s="1">
        <v>250</v>
      </c>
      <c r="H12" s="1">
        <v>250</v>
      </c>
      <c r="I12" s="1">
        <v>250</v>
      </c>
      <c r="J12" s="1">
        <v>250</v>
      </c>
      <c r="K12" s="1">
        <v>250</v>
      </c>
      <c r="L12" s="1">
        <v>250</v>
      </c>
      <c r="M12" s="1">
        <v>250</v>
      </c>
      <c r="N12" s="1">
        <v>250</v>
      </c>
      <c r="O12" s="1">
        <f t="shared" si="0"/>
        <v>3000</v>
      </c>
    </row>
    <row r="13" spans="1:15" x14ac:dyDescent="0.25">
      <c r="B13" t="s">
        <v>25</v>
      </c>
      <c r="C13" s="1">
        <v>2640</v>
      </c>
      <c r="D13" s="1">
        <v>2640</v>
      </c>
      <c r="E13" s="1">
        <v>2640</v>
      </c>
      <c r="F13" s="1">
        <v>3080</v>
      </c>
      <c r="G13" s="1">
        <v>3080</v>
      </c>
      <c r="H13" s="1">
        <v>3080</v>
      </c>
      <c r="I13" s="1">
        <v>3520</v>
      </c>
      <c r="J13" s="1">
        <v>3520</v>
      </c>
      <c r="K13" s="1">
        <v>3520</v>
      </c>
      <c r="L13" s="1">
        <v>3960</v>
      </c>
      <c r="M13" s="1">
        <v>3960</v>
      </c>
      <c r="N13" s="1">
        <v>3960</v>
      </c>
      <c r="O13" s="1">
        <f t="shared" si="0"/>
        <v>39600</v>
      </c>
    </row>
    <row r="14" spans="1:15" x14ac:dyDescent="0.25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x14ac:dyDescent="0.25">
      <c r="A15" s="7" t="s">
        <v>33</v>
      </c>
      <c r="B15" s="7"/>
      <c r="C15" s="8">
        <f>SUM(C5:C14)</f>
        <v>44329</v>
      </c>
      <c r="D15" s="8">
        <f t="shared" ref="D15:O15" si="1">SUM(D5:D14)</f>
        <v>29329</v>
      </c>
      <c r="E15" s="8">
        <f t="shared" si="1"/>
        <v>24329</v>
      </c>
      <c r="F15" s="8">
        <f t="shared" si="1"/>
        <v>47383</v>
      </c>
      <c r="G15" s="8">
        <f t="shared" si="1"/>
        <v>32384</v>
      </c>
      <c r="H15" s="8">
        <f t="shared" si="1"/>
        <v>27384</v>
      </c>
      <c r="I15" s="8">
        <f t="shared" si="1"/>
        <v>50439</v>
      </c>
      <c r="J15" s="8">
        <f t="shared" si="1"/>
        <v>35439</v>
      </c>
      <c r="K15" s="8">
        <f t="shared" si="1"/>
        <v>30439</v>
      </c>
      <c r="L15" s="8">
        <f t="shared" si="1"/>
        <v>53494</v>
      </c>
      <c r="M15" s="8">
        <f t="shared" si="1"/>
        <v>38494</v>
      </c>
      <c r="N15" s="8">
        <f t="shared" si="1"/>
        <v>33494</v>
      </c>
      <c r="O15" s="8">
        <f t="shared" si="1"/>
        <v>446937</v>
      </c>
    </row>
    <row r="17" spans="1:16" x14ac:dyDescent="0.25">
      <c r="A17" t="s">
        <v>36</v>
      </c>
      <c r="C17" s="1" t="s">
        <v>1</v>
      </c>
      <c r="D17" s="1" t="s">
        <v>2</v>
      </c>
      <c r="E17" s="1" t="s">
        <v>3</v>
      </c>
      <c r="F17" s="1" t="s">
        <v>4</v>
      </c>
      <c r="G17" s="1" t="s">
        <v>5</v>
      </c>
      <c r="H17" s="1" t="s">
        <v>6</v>
      </c>
      <c r="I17" s="1" t="s">
        <v>7</v>
      </c>
      <c r="J17" s="1" t="s">
        <v>8</v>
      </c>
      <c r="K17" s="1" t="s">
        <v>9</v>
      </c>
      <c r="L17" s="1" t="s">
        <v>10</v>
      </c>
      <c r="M17" s="1" t="s">
        <v>11</v>
      </c>
      <c r="N17" s="1" t="s">
        <v>12</v>
      </c>
      <c r="O17" s="1" t="s">
        <v>15</v>
      </c>
      <c r="P17" s="1" t="s">
        <v>95</v>
      </c>
    </row>
    <row r="18" spans="1:16" x14ac:dyDescent="0.25">
      <c r="A18" t="s">
        <v>56</v>
      </c>
    </row>
    <row r="19" spans="1:16" x14ac:dyDescent="0.25">
      <c r="B19" t="s">
        <v>37</v>
      </c>
      <c r="C19" s="1">
        <v>905</v>
      </c>
      <c r="D19" s="1"/>
      <c r="E19" s="1"/>
      <c r="F19" s="1">
        <v>905</v>
      </c>
      <c r="G19" s="1"/>
      <c r="H19" s="1"/>
      <c r="I19" s="1">
        <v>905</v>
      </c>
      <c r="J19" s="1"/>
      <c r="K19" s="1"/>
      <c r="L19" s="1">
        <v>905</v>
      </c>
      <c r="M19" s="1"/>
      <c r="N19" s="1"/>
      <c r="O19" s="1">
        <f>SUM(C19:N19)</f>
        <v>3620</v>
      </c>
      <c r="P19" s="4">
        <f>O19/12</f>
        <v>301.66666666666669</v>
      </c>
    </row>
    <row r="20" spans="1:16" x14ac:dyDescent="0.25">
      <c r="B20" t="s">
        <v>38</v>
      </c>
      <c r="C20" s="1">
        <v>500</v>
      </c>
      <c r="D20" s="1"/>
      <c r="E20" s="1">
        <v>500</v>
      </c>
      <c r="F20" s="1"/>
      <c r="G20" s="1">
        <v>500</v>
      </c>
      <c r="H20" s="1"/>
      <c r="I20" s="1">
        <v>500</v>
      </c>
      <c r="J20" s="1"/>
      <c r="K20" s="1">
        <v>500</v>
      </c>
      <c r="L20" s="1"/>
      <c r="M20" s="1">
        <v>500</v>
      </c>
      <c r="N20" s="1"/>
      <c r="O20" s="1">
        <f t="shared" ref="O20:O73" si="2">SUM(C20:N20)</f>
        <v>3000</v>
      </c>
      <c r="P20" s="4">
        <f t="shared" ref="P20:P73" si="3">O20/12</f>
        <v>250</v>
      </c>
    </row>
    <row r="21" spans="1:16" x14ac:dyDescent="0.25">
      <c r="B21" t="s">
        <v>39</v>
      </c>
      <c r="C21" s="1">
        <v>20</v>
      </c>
      <c r="D21" s="1">
        <v>20</v>
      </c>
      <c r="E21" s="1">
        <v>20</v>
      </c>
      <c r="F21" s="1">
        <v>20</v>
      </c>
      <c r="G21" s="1">
        <v>20</v>
      </c>
      <c r="H21" s="1">
        <v>20</v>
      </c>
      <c r="I21" s="1">
        <v>20</v>
      </c>
      <c r="J21" s="1">
        <v>20</v>
      </c>
      <c r="K21" s="1">
        <v>20</v>
      </c>
      <c r="L21" s="1">
        <v>20</v>
      </c>
      <c r="M21" s="1">
        <v>20</v>
      </c>
      <c r="N21" s="1">
        <v>20</v>
      </c>
      <c r="O21" s="1">
        <f t="shared" si="2"/>
        <v>240</v>
      </c>
      <c r="P21" s="4">
        <f t="shared" si="3"/>
        <v>20</v>
      </c>
    </row>
    <row r="22" spans="1:16" x14ac:dyDescent="0.25">
      <c r="B22" t="s">
        <v>48</v>
      </c>
      <c r="C22" s="1">
        <v>500</v>
      </c>
      <c r="D22" s="1">
        <v>500</v>
      </c>
      <c r="E22" s="1">
        <v>500</v>
      </c>
      <c r="F22" s="1">
        <v>500</v>
      </c>
      <c r="G22" s="1">
        <v>500</v>
      </c>
      <c r="H22" s="1">
        <v>500</v>
      </c>
      <c r="I22" s="1">
        <v>500</v>
      </c>
      <c r="J22" s="1">
        <v>500</v>
      </c>
      <c r="K22" s="1">
        <v>500</v>
      </c>
      <c r="L22" s="1">
        <v>500</v>
      </c>
      <c r="M22" s="1">
        <v>500</v>
      </c>
      <c r="N22" s="1">
        <v>500</v>
      </c>
      <c r="O22" s="1">
        <f t="shared" si="2"/>
        <v>6000</v>
      </c>
      <c r="P22" s="4">
        <f t="shared" si="3"/>
        <v>500</v>
      </c>
    </row>
    <row r="23" spans="1:16" x14ac:dyDescent="0.25">
      <c r="B23" t="s">
        <v>49</v>
      </c>
      <c r="C23" s="1">
        <v>1200</v>
      </c>
      <c r="D23" s="1">
        <v>1200</v>
      </c>
      <c r="E23" s="1">
        <v>1200</v>
      </c>
      <c r="F23" s="1">
        <v>1200</v>
      </c>
      <c r="G23" s="1">
        <v>1200</v>
      </c>
      <c r="H23" s="1">
        <v>1200</v>
      </c>
      <c r="I23" s="1">
        <v>1200</v>
      </c>
      <c r="J23" s="1">
        <v>1200</v>
      </c>
      <c r="K23" s="1">
        <v>1200</v>
      </c>
      <c r="L23" s="1">
        <v>1200</v>
      </c>
      <c r="M23" s="1">
        <v>1200</v>
      </c>
      <c r="N23" s="1">
        <v>1200</v>
      </c>
      <c r="O23" s="1">
        <f t="shared" si="2"/>
        <v>14400</v>
      </c>
      <c r="P23" s="4">
        <f t="shared" si="3"/>
        <v>1200</v>
      </c>
    </row>
    <row r="24" spans="1:16" x14ac:dyDescent="0.25">
      <c r="B24" t="s">
        <v>60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>
        <f t="shared" si="2"/>
        <v>0</v>
      </c>
      <c r="P24" s="4">
        <f t="shared" si="3"/>
        <v>0</v>
      </c>
    </row>
    <row r="25" spans="1:16" x14ac:dyDescent="0.25">
      <c r="B25" t="s">
        <v>61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>
        <f t="shared" si="2"/>
        <v>0</v>
      </c>
      <c r="P25" s="4">
        <f t="shared" si="3"/>
        <v>0</v>
      </c>
    </row>
    <row r="26" spans="1:16" x14ac:dyDescent="0.25">
      <c r="B26" t="s">
        <v>94</v>
      </c>
      <c r="C26" s="1">
        <v>1000</v>
      </c>
      <c r="D26" s="1"/>
      <c r="E26" s="1"/>
      <c r="F26" s="1">
        <v>1000</v>
      </c>
      <c r="G26" s="1"/>
      <c r="H26" s="1"/>
      <c r="I26" s="1">
        <v>1000</v>
      </c>
      <c r="J26" s="1"/>
      <c r="K26" s="1"/>
      <c r="L26" s="1">
        <v>1000</v>
      </c>
      <c r="M26" s="1"/>
      <c r="N26" s="1"/>
      <c r="O26" s="1">
        <f t="shared" si="2"/>
        <v>4000</v>
      </c>
      <c r="P26" s="4">
        <f t="shared" si="3"/>
        <v>333.33333333333331</v>
      </c>
    </row>
    <row r="27" spans="1:16" x14ac:dyDescent="0.25">
      <c r="A27" s="9" t="s">
        <v>69</v>
      </c>
      <c r="B27" s="9"/>
      <c r="C27" s="10">
        <f>SUM(C19:C26)</f>
        <v>4125</v>
      </c>
      <c r="D27" s="10">
        <f t="shared" ref="D27:N27" si="4">SUM(D19:D26)</f>
        <v>1720</v>
      </c>
      <c r="E27" s="10">
        <f t="shared" si="4"/>
        <v>2220</v>
      </c>
      <c r="F27" s="10">
        <f t="shared" si="4"/>
        <v>3625</v>
      </c>
      <c r="G27" s="10">
        <f t="shared" si="4"/>
        <v>2220</v>
      </c>
      <c r="H27" s="10">
        <f t="shared" si="4"/>
        <v>1720</v>
      </c>
      <c r="I27" s="10">
        <f t="shared" si="4"/>
        <v>4125</v>
      </c>
      <c r="J27" s="10">
        <f t="shared" si="4"/>
        <v>1720</v>
      </c>
      <c r="K27" s="10">
        <f t="shared" si="4"/>
        <v>2220</v>
      </c>
      <c r="L27" s="10">
        <f t="shared" si="4"/>
        <v>3625</v>
      </c>
      <c r="M27" s="10">
        <f t="shared" si="4"/>
        <v>2220</v>
      </c>
      <c r="N27" s="10">
        <f t="shared" si="4"/>
        <v>1720</v>
      </c>
      <c r="O27" s="10">
        <f t="shared" si="2"/>
        <v>31260</v>
      </c>
      <c r="P27" s="4">
        <f t="shared" si="3"/>
        <v>2605</v>
      </c>
    </row>
    <row r="28" spans="1:16" x14ac:dyDescent="0.25">
      <c r="A28" t="s">
        <v>63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4">
        <f t="shared" si="3"/>
        <v>0</v>
      </c>
    </row>
    <row r="29" spans="1:16" x14ac:dyDescent="0.25">
      <c r="B29" t="s">
        <v>68</v>
      </c>
      <c r="C29" s="1">
        <v>5750</v>
      </c>
      <c r="D29" s="1">
        <v>5750</v>
      </c>
      <c r="E29" s="1">
        <v>5750</v>
      </c>
      <c r="F29" s="1">
        <v>5750</v>
      </c>
      <c r="G29" s="1">
        <v>5750</v>
      </c>
      <c r="H29" s="1">
        <v>5750</v>
      </c>
      <c r="I29" s="1">
        <v>5750</v>
      </c>
      <c r="J29" s="1">
        <v>5750</v>
      </c>
      <c r="K29" s="1">
        <v>5750</v>
      </c>
      <c r="L29" s="1">
        <v>5750</v>
      </c>
      <c r="M29" s="1">
        <v>5750</v>
      </c>
      <c r="N29" s="1">
        <v>5750</v>
      </c>
      <c r="O29" s="1">
        <f t="shared" si="2"/>
        <v>69000</v>
      </c>
      <c r="P29" s="4">
        <f t="shared" si="3"/>
        <v>5750</v>
      </c>
    </row>
    <row r="30" spans="1:16" x14ac:dyDescent="0.25">
      <c r="B30" t="s">
        <v>80</v>
      </c>
      <c r="C30" s="1">
        <v>300</v>
      </c>
      <c r="D30" s="1">
        <v>300</v>
      </c>
      <c r="E30" s="1">
        <v>300</v>
      </c>
      <c r="F30" s="1">
        <v>300</v>
      </c>
      <c r="G30" s="1">
        <v>300</v>
      </c>
      <c r="H30" s="1">
        <v>300</v>
      </c>
      <c r="I30" s="1">
        <v>300</v>
      </c>
      <c r="J30" s="1">
        <v>300</v>
      </c>
      <c r="K30" s="1">
        <v>300</v>
      </c>
      <c r="L30" s="1">
        <v>300</v>
      </c>
      <c r="M30" s="1">
        <v>300</v>
      </c>
      <c r="N30" s="1">
        <v>300</v>
      </c>
      <c r="O30" s="1">
        <f t="shared" si="2"/>
        <v>3600</v>
      </c>
      <c r="P30" s="4">
        <f t="shared" si="3"/>
        <v>300</v>
      </c>
    </row>
    <row r="31" spans="1:16" x14ac:dyDescent="0.25">
      <c r="B31" t="s">
        <v>81</v>
      </c>
      <c r="C31" s="1">
        <v>1100</v>
      </c>
      <c r="D31" s="1">
        <v>1100</v>
      </c>
      <c r="E31" s="1">
        <v>1100</v>
      </c>
      <c r="F31" s="1">
        <v>1320</v>
      </c>
      <c r="G31" s="1">
        <v>1320</v>
      </c>
      <c r="H31" s="1">
        <v>1320</v>
      </c>
      <c r="I31" s="1">
        <v>1540</v>
      </c>
      <c r="J31" s="1">
        <v>1540</v>
      </c>
      <c r="K31" s="1">
        <v>1540</v>
      </c>
      <c r="L31" s="1">
        <v>1760</v>
      </c>
      <c r="M31" s="1">
        <v>1760</v>
      </c>
      <c r="N31" s="1">
        <v>1760</v>
      </c>
      <c r="O31" s="1">
        <f t="shared" si="2"/>
        <v>17160</v>
      </c>
      <c r="P31" s="4">
        <f t="shared" si="3"/>
        <v>1430</v>
      </c>
    </row>
    <row r="32" spans="1:16" x14ac:dyDescent="0.25">
      <c r="A32" s="9" t="s">
        <v>70</v>
      </c>
      <c r="B32" s="9"/>
      <c r="C32" s="10">
        <f>SUM(C29:C31)</f>
        <v>7150</v>
      </c>
      <c r="D32" s="10">
        <f t="shared" ref="D32:N32" si="5">SUM(D29:D31)</f>
        <v>7150</v>
      </c>
      <c r="E32" s="10">
        <f t="shared" si="5"/>
        <v>7150</v>
      </c>
      <c r="F32" s="10">
        <f t="shared" si="5"/>
        <v>7370</v>
      </c>
      <c r="G32" s="10">
        <f t="shared" si="5"/>
        <v>7370</v>
      </c>
      <c r="H32" s="10">
        <f t="shared" si="5"/>
        <v>7370</v>
      </c>
      <c r="I32" s="10">
        <f t="shared" si="5"/>
        <v>7590</v>
      </c>
      <c r="J32" s="10">
        <f t="shared" si="5"/>
        <v>7590</v>
      </c>
      <c r="K32" s="10">
        <f t="shared" si="5"/>
        <v>7590</v>
      </c>
      <c r="L32" s="10">
        <f t="shared" si="5"/>
        <v>7810</v>
      </c>
      <c r="M32" s="10">
        <f t="shared" si="5"/>
        <v>7810</v>
      </c>
      <c r="N32" s="10">
        <f t="shared" si="5"/>
        <v>7810</v>
      </c>
      <c r="O32" s="10">
        <f t="shared" si="2"/>
        <v>89760</v>
      </c>
      <c r="P32" s="4">
        <f t="shared" si="3"/>
        <v>7480</v>
      </c>
    </row>
    <row r="33" spans="1:16" x14ac:dyDescent="0.25">
      <c r="A33" t="s">
        <v>64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4">
        <f t="shared" si="3"/>
        <v>0</v>
      </c>
    </row>
    <row r="34" spans="1:16" x14ac:dyDescent="0.25">
      <c r="B34" t="s">
        <v>65</v>
      </c>
      <c r="C34" s="1">
        <v>70</v>
      </c>
      <c r="D34" s="1">
        <v>70</v>
      </c>
      <c r="E34" s="1">
        <v>70</v>
      </c>
      <c r="F34" s="1">
        <v>70</v>
      </c>
      <c r="G34" s="1">
        <v>70</v>
      </c>
      <c r="H34" s="1">
        <v>70</v>
      </c>
      <c r="I34" s="1">
        <v>70</v>
      </c>
      <c r="J34" s="1">
        <v>70</v>
      </c>
      <c r="K34" s="1">
        <v>70</v>
      </c>
      <c r="L34" s="1">
        <v>70</v>
      </c>
      <c r="M34" s="1">
        <v>70</v>
      </c>
      <c r="N34" s="1">
        <v>70</v>
      </c>
      <c r="O34" s="1">
        <f t="shared" si="2"/>
        <v>840</v>
      </c>
      <c r="P34" s="4">
        <f t="shared" si="3"/>
        <v>70</v>
      </c>
    </row>
    <row r="35" spans="1:16" x14ac:dyDescent="0.25">
      <c r="B35" t="s">
        <v>66</v>
      </c>
      <c r="C35" s="1">
        <v>200</v>
      </c>
      <c r="D35" s="1">
        <v>200</v>
      </c>
      <c r="E35" s="1">
        <v>200</v>
      </c>
      <c r="F35" s="1">
        <v>200</v>
      </c>
      <c r="G35" s="1">
        <v>200</v>
      </c>
      <c r="H35" s="1">
        <v>200</v>
      </c>
      <c r="I35" s="1">
        <v>200</v>
      </c>
      <c r="J35" s="1">
        <v>200</v>
      </c>
      <c r="K35" s="1">
        <v>200</v>
      </c>
      <c r="L35" s="1">
        <v>200</v>
      </c>
      <c r="M35" s="1">
        <v>200</v>
      </c>
      <c r="N35" s="1">
        <v>200</v>
      </c>
      <c r="O35" s="1">
        <f t="shared" si="2"/>
        <v>2400</v>
      </c>
      <c r="P35" s="4">
        <f t="shared" si="3"/>
        <v>200</v>
      </c>
    </row>
    <row r="36" spans="1:16" x14ac:dyDescent="0.25">
      <c r="B36" t="s">
        <v>67</v>
      </c>
      <c r="C36" s="1"/>
      <c r="D36" s="1"/>
      <c r="E36" s="1"/>
      <c r="F36" s="1">
        <v>10000</v>
      </c>
      <c r="G36" s="1"/>
      <c r="H36" s="1"/>
      <c r="I36" s="1"/>
      <c r="J36" s="1">
        <v>10000</v>
      </c>
      <c r="K36" s="1"/>
      <c r="L36" s="1"/>
      <c r="M36" s="1"/>
      <c r="N36" s="1">
        <v>10000</v>
      </c>
      <c r="O36" s="1">
        <f t="shared" si="2"/>
        <v>30000</v>
      </c>
      <c r="P36" s="4">
        <f t="shared" si="3"/>
        <v>2500</v>
      </c>
    </row>
    <row r="37" spans="1:16" x14ac:dyDescent="0.25">
      <c r="A37" s="9" t="s">
        <v>71</v>
      </c>
      <c r="B37" s="9"/>
      <c r="C37" s="10">
        <f>SUM(C34:C36)</f>
        <v>270</v>
      </c>
      <c r="D37" s="10">
        <f t="shared" ref="D37:N37" si="6">SUM(D34:D36)</f>
        <v>270</v>
      </c>
      <c r="E37" s="10">
        <f t="shared" si="6"/>
        <v>270</v>
      </c>
      <c r="F37" s="10">
        <f t="shared" si="6"/>
        <v>10270</v>
      </c>
      <c r="G37" s="10">
        <f t="shared" si="6"/>
        <v>270</v>
      </c>
      <c r="H37" s="10">
        <f t="shared" si="6"/>
        <v>270</v>
      </c>
      <c r="I37" s="10">
        <f t="shared" si="6"/>
        <v>270</v>
      </c>
      <c r="J37" s="10">
        <f t="shared" si="6"/>
        <v>10270</v>
      </c>
      <c r="K37" s="10">
        <f t="shared" si="6"/>
        <v>270</v>
      </c>
      <c r="L37" s="10">
        <f t="shared" si="6"/>
        <v>270</v>
      </c>
      <c r="M37" s="10">
        <f t="shared" si="6"/>
        <v>270</v>
      </c>
      <c r="N37" s="10">
        <f t="shared" si="6"/>
        <v>10270</v>
      </c>
      <c r="O37" s="10">
        <f t="shared" si="2"/>
        <v>33240</v>
      </c>
      <c r="P37" s="4">
        <f t="shared" si="3"/>
        <v>2770</v>
      </c>
    </row>
    <row r="38" spans="1:16" x14ac:dyDescent="0.25">
      <c r="A38" t="s">
        <v>59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4">
        <f t="shared" si="3"/>
        <v>0</v>
      </c>
    </row>
    <row r="39" spans="1:16" x14ac:dyDescent="0.25">
      <c r="B39" t="s">
        <v>47</v>
      </c>
      <c r="C39" s="1">
        <v>120</v>
      </c>
      <c r="D39" s="1">
        <v>120</v>
      </c>
      <c r="E39" s="1">
        <v>120</v>
      </c>
      <c r="F39" s="1">
        <v>120</v>
      </c>
      <c r="G39" s="1">
        <v>120</v>
      </c>
      <c r="H39" s="1">
        <v>120</v>
      </c>
      <c r="I39" s="1">
        <v>120</v>
      </c>
      <c r="J39" s="1">
        <v>120</v>
      </c>
      <c r="K39" s="1">
        <v>120</v>
      </c>
      <c r="L39" s="1">
        <v>120</v>
      </c>
      <c r="M39" s="1">
        <v>120</v>
      </c>
      <c r="N39" s="1">
        <v>120</v>
      </c>
      <c r="O39" s="1">
        <f t="shared" si="2"/>
        <v>1440</v>
      </c>
      <c r="P39" s="4">
        <f t="shared" si="3"/>
        <v>120</v>
      </c>
    </row>
    <row r="40" spans="1:16" x14ac:dyDescent="0.25">
      <c r="B40" t="s">
        <v>57</v>
      </c>
      <c r="C40" s="1">
        <v>400</v>
      </c>
      <c r="D40" s="1">
        <v>400</v>
      </c>
      <c r="E40" s="1">
        <v>400</v>
      </c>
      <c r="F40" s="1">
        <v>400</v>
      </c>
      <c r="G40" s="1">
        <v>400</v>
      </c>
      <c r="H40" s="1">
        <v>400</v>
      </c>
      <c r="I40" s="1">
        <v>400</v>
      </c>
      <c r="J40" s="1">
        <v>400</v>
      </c>
      <c r="K40" s="1">
        <v>400</v>
      </c>
      <c r="L40" s="1">
        <v>400</v>
      </c>
      <c r="M40" s="1">
        <v>400</v>
      </c>
      <c r="N40" s="1">
        <v>400</v>
      </c>
      <c r="O40" s="1">
        <f t="shared" si="2"/>
        <v>4800</v>
      </c>
      <c r="P40" s="4">
        <f t="shared" si="3"/>
        <v>400</v>
      </c>
    </row>
    <row r="41" spans="1:16" x14ac:dyDescent="0.25">
      <c r="B41" t="s">
        <v>58</v>
      </c>
      <c r="C41" s="1">
        <v>70</v>
      </c>
      <c r="D41" s="1">
        <v>70</v>
      </c>
      <c r="E41" s="1">
        <v>70</v>
      </c>
      <c r="F41" s="1">
        <v>70</v>
      </c>
      <c r="G41" s="1">
        <v>70</v>
      </c>
      <c r="H41" s="1">
        <v>70</v>
      </c>
      <c r="I41" s="1">
        <v>70</v>
      </c>
      <c r="J41" s="1">
        <v>70</v>
      </c>
      <c r="K41" s="1">
        <v>70</v>
      </c>
      <c r="L41" s="1">
        <v>70</v>
      </c>
      <c r="M41" s="1">
        <v>70</v>
      </c>
      <c r="N41" s="1">
        <v>70</v>
      </c>
      <c r="O41" s="1">
        <f t="shared" si="2"/>
        <v>840</v>
      </c>
      <c r="P41" s="4">
        <f t="shared" si="3"/>
        <v>70</v>
      </c>
    </row>
    <row r="42" spans="1:16" x14ac:dyDescent="0.25">
      <c r="A42" s="2" t="s">
        <v>72</v>
      </c>
      <c r="B42" s="11"/>
      <c r="C42" s="10">
        <f>SUM(C39:C41)</f>
        <v>590</v>
      </c>
      <c r="D42" s="10">
        <f t="shared" ref="D42:N42" si="7">SUM(D39:D41)</f>
        <v>590</v>
      </c>
      <c r="E42" s="10">
        <f t="shared" si="7"/>
        <v>590</v>
      </c>
      <c r="F42" s="10">
        <f t="shared" si="7"/>
        <v>590</v>
      </c>
      <c r="G42" s="10">
        <f t="shared" si="7"/>
        <v>590</v>
      </c>
      <c r="H42" s="10">
        <f t="shared" si="7"/>
        <v>590</v>
      </c>
      <c r="I42" s="10">
        <f t="shared" si="7"/>
        <v>590</v>
      </c>
      <c r="J42" s="10">
        <f t="shared" si="7"/>
        <v>590</v>
      </c>
      <c r="K42" s="10">
        <f t="shared" si="7"/>
        <v>590</v>
      </c>
      <c r="L42" s="10">
        <f t="shared" si="7"/>
        <v>590</v>
      </c>
      <c r="M42" s="10">
        <f t="shared" si="7"/>
        <v>590</v>
      </c>
      <c r="N42" s="10">
        <f t="shared" si="7"/>
        <v>590</v>
      </c>
      <c r="O42" s="10">
        <f t="shared" si="2"/>
        <v>7080</v>
      </c>
      <c r="P42" s="4">
        <f t="shared" si="3"/>
        <v>590</v>
      </c>
    </row>
    <row r="43" spans="1:16" x14ac:dyDescent="0.25">
      <c r="A43" t="s">
        <v>51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4">
        <f t="shared" si="3"/>
        <v>0</v>
      </c>
    </row>
    <row r="44" spans="1:16" x14ac:dyDescent="0.25">
      <c r="B44" t="s">
        <v>40</v>
      </c>
      <c r="C44" s="1">
        <v>100</v>
      </c>
      <c r="D44" s="1">
        <v>100</v>
      </c>
      <c r="E44" s="1">
        <v>100</v>
      </c>
      <c r="F44" s="1">
        <v>120</v>
      </c>
      <c r="G44" s="1">
        <v>120</v>
      </c>
      <c r="H44" s="1">
        <v>120</v>
      </c>
      <c r="I44" s="1">
        <v>140</v>
      </c>
      <c r="J44" s="1">
        <v>140</v>
      </c>
      <c r="K44" s="1">
        <v>140</v>
      </c>
      <c r="L44" s="1">
        <v>160</v>
      </c>
      <c r="M44" s="1">
        <v>160</v>
      </c>
      <c r="N44" s="1">
        <v>160</v>
      </c>
      <c r="O44" s="1">
        <f t="shared" si="2"/>
        <v>1560</v>
      </c>
      <c r="P44" s="4">
        <f t="shared" si="3"/>
        <v>130</v>
      </c>
    </row>
    <row r="45" spans="1:16" x14ac:dyDescent="0.25">
      <c r="B45" t="s">
        <v>41</v>
      </c>
      <c r="C45" s="1">
        <v>300</v>
      </c>
      <c r="D45" s="1">
        <v>300</v>
      </c>
      <c r="E45" s="1">
        <v>300</v>
      </c>
      <c r="F45" s="1">
        <v>300</v>
      </c>
      <c r="G45" s="1">
        <v>300</v>
      </c>
      <c r="H45" s="1">
        <v>300</v>
      </c>
      <c r="I45" s="1">
        <v>300</v>
      </c>
      <c r="J45" s="1">
        <v>300</v>
      </c>
      <c r="K45" s="1">
        <v>300</v>
      </c>
      <c r="L45" s="1">
        <v>300</v>
      </c>
      <c r="M45" s="1">
        <v>300</v>
      </c>
      <c r="N45" s="1">
        <v>300</v>
      </c>
      <c r="O45" s="1">
        <f t="shared" si="2"/>
        <v>3600</v>
      </c>
      <c r="P45" s="4">
        <f t="shared" si="3"/>
        <v>300</v>
      </c>
    </row>
    <row r="46" spans="1:16" x14ac:dyDescent="0.25">
      <c r="A46" s="9" t="s">
        <v>73</v>
      </c>
      <c r="C46" s="10">
        <f>SUM(C44:C45)</f>
        <v>400</v>
      </c>
      <c r="D46" s="10">
        <f t="shared" ref="D46:N46" si="8">SUM(D44:D45)</f>
        <v>400</v>
      </c>
      <c r="E46" s="10">
        <f t="shared" si="8"/>
        <v>400</v>
      </c>
      <c r="F46" s="10">
        <f t="shared" si="8"/>
        <v>420</v>
      </c>
      <c r="G46" s="10">
        <f t="shared" si="8"/>
        <v>420</v>
      </c>
      <c r="H46" s="10">
        <f t="shared" si="8"/>
        <v>420</v>
      </c>
      <c r="I46" s="10">
        <f t="shared" si="8"/>
        <v>440</v>
      </c>
      <c r="J46" s="10">
        <f t="shared" si="8"/>
        <v>440</v>
      </c>
      <c r="K46" s="10">
        <f t="shared" si="8"/>
        <v>440</v>
      </c>
      <c r="L46" s="10">
        <f t="shared" si="8"/>
        <v>460</v>
      </c>
      <c r="M46" s="10">
        <f t="shared" si="8"/>
        <v>460</v>
      </c>
      <c r="N46" s="10">
        <f t="shared" si="8"/>
        <v>460</v>
      </c>
      <c r="O46" s="10">
        <f t="shared" si="2"/>
        <v>5160</v>
      </c>
      <c r="P46" s="4">
        <f t="shared" si="3"/>
        <v>430</v>
      </c>
    </row>
    <row r="47" spans="1:16" x14ac:dyDescent="0.25">
      <c r="A47" t="s">
        <v>50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4">
        <f t="shared" si="3"/>
        <v>0</v>
      </c>
    </row>
    <row r="48" spans="1:16" x14ac:dyDescent="0.25">
      <c r="B48" t="s">
        <v>42</v>
      </c>
      <c r="C48" s="1">
        <v>260</v>
      </c>
      <c r="D48" s="1">
        <v>260</v>
      </c>
      <c r="E48" s="1">
        <v>260</v>
      </c>
      <c r="F48" s="1">
        <v>260</v>
      </c>
      <c r="G48" s="1">
        <v>260</v>
      </c>
      <c r="H48" s="1">
        <v>260</v>
      </c>
      <c r="I48" s="1">
        <v>260</v>
      </c>
      <c r="J48" s="1">
        <v>260</v>
      </c>
      <c r="K48" s="1">
        <v>260</v>
      </c>
      <c r="L48" s="1">
        <v>260</v>
      </c>
      <c r="M48" s="1">
        <v>260</v>
      </c>
      <c r="N48" s="1">
        <v>260</v>
      </c>
      <c r="O48" s="1">
        <f t="shared" si="2"/>
        <v>3120</v>
      </c>
      <c r="P48" s="4">
        <f t="shared" si="3"/>
        <v>260</v>
      </c>
    </row>
    <row r="49" spans="1:16" x14ac:dyDescent="0.25">
      <c r="B49" t="s">
        <v>43</v>
      </c>
      <c r="C49" s="1"/>
      <c r="D49" s="1">
        <v>250</v>
      </c>
      <c r="E49" s="1"/>
      <c r="F49" s="1"/>
      <c r="G49" s="1">
        <v>250</v>
      </c>
      <c r="H49" s="1"/>
      <c r="I49" s="1"/>
      <c r="J49" s="1">
        <v>250</v>
      </c>
      <c r="K49" s="1"/>
      <c r="L49" s="1"/>
      <c r="M49" s="1">
        <v>250</v>
      </c>
      <c r="N49" s="1"/>
      <c r="O49" s="1">
        <f t="shared" si="2"/>
        <v>1000</v>
      </c>
      <c r="P49" s="4">
        <f t="shared" si="3"/>
        <v>83.333333333333329</v>
      </c>
    </row>
    <row r="50" spans="1:16" x14ac:dyDescent="0.25">
      <c r="B50" t="s">
        <v>44</v>
      </c>
      <c r="C50" s="1">
        <v>216</v>
      </c>
      <c r="D50" s="1">
        <v>216</v>
      </c>
      <c r="E50" s="1">
        <v>216</v>
      </c>
      <c r="F50" s="1">
        <v>216</v>
      </c>
      <c r="G50" s="1">
        <v>216</v>
      </c>
      <c r="H50" s="1">
        <v>216</v>
      </c>
      <c r="I50" s="1">
        <v>216</v>
      </c>
      <c r="J50" s="1">
        <v>216</v>
      </c>
      <c r="K50" s="1">
        <v>216</v>
      </c>
      <c r="L50" s="1">
        <v>216</v>
      </c>
      <c r="M50" s="1">
        <v>216</v>
      </c>
      <c r="N50" s="1">
        <v>216</v>
      </c>
      <c r="O50" s="1">
        <f t="shared" si="2"/>
        <v>2592</v>
      </c>
      <c r="P50" s="4">
        <f t="shared" si="3"/>
        <v>216</v>
      </c>
    </row>
    <row r="51" spans="1:16" x14ac:dyDescent="0.25">
      <c r="B51" t="s">
        <v>45</v>
      </c>
      <c r="C51" s="1">
        <v>50</v>
      </c>
      <c r="D51" s="1">
        <v>50</v>
      </c>
      <c r="E51" s="1">
        <v>50</v>
      </c>
      <c r="F51" s="1">
        <v>50</v>
      </c>
      <c r="G51" s="1">
        <v>50</v>
      </c>
      <c r="H51" s="1">
        <v>50</v>
      </c>
      <c r="I51" s="1">
        <v>50</v>
      </c>
      <c r="J51" s="1">
        <v>50</v>
      </c>
      <c r="K51" s="1">
        <v>50</v>
      </c>
      <c r="L51" s="1">
        <v>50</v>
      </c>
      <c r="M51" s="1">
        <v>50</v>
      </c>
      <c r="N51" s="1">
        <v>50</v>
      </c>
      <c r="O51" s="1">
        <f t="shared" si="2"/>
        <v>600</v>
      </c>
      <c r="P51" s="4">
        <f t="shared" si="3"/>
        <v>50</v>
      </c>
    </row>
    <row r="52" spans="1:16" x14ac:dyDescent="0.25">
      <c r="A52" s="9" t="s">
        <v>74</v>
      </c>
      <c r="B52" s="9"/>
      <c r="C52" s="10">
        <f>SUM(C48:C51)</f>
        <v>526</v>
      </c>
      <c r="D52" s="10">
        <f t="shared" ref="D52:N52" si="9">SUM(D48:D51)</f>
        <v>776</v>
      </c>
      <c r="E52" s="10">
        <f t="shared" si="9"/>
        <v>526</v>
      </c>
      <c r="F52" s="10">
        <f t="shared" si="9"/>
        <v>526</v>
      </c>
      <c r="G52" s="10">
        <f t="shared" si="9"/>
        <v>776</v>
      </c>
      <c r="H52" s="10">
        <f t="shared" si="9"/>
        <v>526</v>
      </c>
      <c r="I52" s="10">
        <f t="shared" si="9"/>
        <v>526</v>
      </c>
      <c r="J52" s="10">
        <f t="shared" si="9"/>
        <v>776</v>
      </c>
      <c r="K52" s="10">
        <f t="shared" si="9"/>
        <v>526</v>
      </c>
      <c r="L52" s="10">
        <f t="shared" si="9"/>
        <v>526</v>
      </c>
      <c r="M52" s="10">
        <f t="shared" si="9"/>
        <v>776</v>
      </c>
      <c r="N52" s="10">
        <f t="shared" si="9"/>
        <v>526</v>
      </c>
      <c r="O52" s="10">
        <f t="shared" si="2"/>
        <v>7312</v>
      </c>
      <c r="P52" s="4">
        <f t="shared" si="3"/>
        <v>609.33333333333337</v>
      </c>
    </row>
    <row r="53" spans="1:16" x14ac:dyDescent="0.25">
      <c r="A53" t="s">
        <v>52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4">
        <f t="shared" si="3"/>
        <v>0</v>
      </c>
    </row>
    <row r="54" spans="1:16" x14ac:dyDescent="0.25">
      <c r="B54" t="s">
        <v>53</v>
      </c>
      <c r="C54" s="1">
        <v>12500</v>
      </c>
      <c r="D54" s="1">
        <v>12500</v>
      </c>
      <c r="E54" s="1">
        <v>12500</v>
      </c>
      <c r="F54" s="1">
        <v>12500</v>
      </c>
      <c r="G54" s="1">
        <v>12500</v>
      </c>
      <c r="H54" s="1">
        <v>12500</v>
      </c>
      <c r="I54" s="1">
        <v>12500</v>
      </c>
      <c r="J54" s="1">
        <v>12500</v>
      </c>
      <c r="K54" s="1">
        <v>12500</v>
      </c>
      <c r="L54" s="1">
        <v>12500</v>
      </c>
      <c r="M54" s="1">
        <v>12500</v>
      </c>
      <c r="N54" s="1">
        <v>12500</v>
      </c>
      <c r="O54" s="1">
        <f t="shared" si="2"/>
        <v>150000</v>
      </c>
      <c r="P54" s="4">
        <f t="shared" si="3"/>
        <v>12500</v>
      </c>
    </row>
    <row r="55" spans="1:16" x14ac:dyDescent="0.25">
      <c r="B55" t="s">
        <v>54</v>
      </c>
      <c r="C55" s="1">
        <v>375</v>
      </c>
      <c r="D55" s="1">
        <v>375</v>
      </c>
      <c r="E55" s="1">
        <v>375</v>
      </c>
      <c r="F55" s="1">
        <v>375</v>
      </c>
      <c r="G55" s="1">
        <v>375</v>
      </c>
      <c r="H55" s="1">
        <v>375</v>
      </c>
      <c r="I55" s="1">
        <v>375</v>
      </c>
      <c r="J55" s="1">
        <v>375</v>
      </c>
      <c r="K55" s="1">
        <v>375</v>
      </c>
      <c r="L55" s="1">
        <v>375</v>
      </c>
      <c r="M55" s="1">
        <v>375</v>
      </c>
      <c r="N55" s="1">
        <v>375</v>
      </c>
      <c r="O55" s="1">
        <f t="shared" si="2"/>
        <v>4500</v>
      </c>
      <c r="P55" s="4">
        <f t="shared" si="3"/>
        <v>375</v>
      </c>
    </row>
    <row r="56" spans="1:16" x14ac:dyDescent="0.25">
      <c r="B56" t="s">
        <v>55</v>
      </c>
      <c r="C56" s="1">
        <v>1190</v>
      </c>
      <c r="D56" s="1">
        <v>1190</v>
      </c>
      <c r="E56" s="1">
        <v>1190</v>
      </c>
      <c r="F56" s="1">
        <v>1190</v>
      </c>
      <c r="G56" s="1">
        <v>1190</v>
      </c>
      <c r="H56" s="1">
        <v>1190</v>
      </c>
      <c r="I56" s="1">
        <v>1190</v>
      </c>
      <c r="J56" s="1">
        <v>1190</v>
      </c>
      <c r="K56" s="1">
        <v>1190</v>
      </c>
      <c r="L56" s="1">
        <v>1190</v>
      </c>
      <c r="M56" s="1">
        <v>1190</v>
      </c>
      <c r="N56" s="1">
        <v>1190</v>
      </c>
      <c r="O56" s="1">
        <f t="shared" si="2"/>
        <v>14280</v>
      </c>
      <c r="P56" s="4">
        <f t="shared" si="3"/>
        <v>1190</v>
      </c>
    </row>
    <row r="57" spans="1:16" x14ac:dyDescent="0.25">
      <c r="B57" t="s">
        <v>62</v>
      </c>
      <c r="C57" s="1">
        <v>100</v>
      </c>
      <c r="D57" s="1">
        <v>100</v>
      </c>
      <c r="E57" s="1">
        <v>100</v>
      </c>
      <c r="F57" s="1">
        <v>100</v>
      </c>
      <c r="G57" s="1">
        <v>100</v>
      </c>
      <c r="H57" s="1">
        <v>100</v>
      </c>
      <c r="I57" s="1">
        <v>100</v>
      </c>
      <c r="J57" s="1">
        <v>100</v>
      </c>
      <c r="K57" s="1">
        <v>100</v>
      </c>
      <c r="L57" s="1">
        <v>100</v>
      </c>
      <c r="M57" s="1">
        <v>100</v>
      </c>
      <c r="N57" s="1">
        <v>100</v>
      </c>
      <c r="O57" s="1">
        <f t="shared" si="2"/>
        <v>1200</v>
      </c>
      <c r="P57" s="4">
        <f t="shared" si="3"/>
        <v>100</v>
      </c>
    </row>
    <row r="58" spans="1:16" x14ac:dyDescent="0.25">
      <c r="B58" t="s">
        <v>26</v>
      </c>
      <c r="C58" s="1">
        <v>40</v>
      </c>
      <c r="D58" s="1"/>
      <c r="E58" s="1"/>
      <c r="F58" s="1">
        <v>40</v>
      </c>
      <c r="G58" s="1"/>
      <c r="H58" s="1"/>
      <c r="I58" s="1">
        <v>40</v>
      </c>
      <c r="J58" s="1"/>
      <c r="K58" s="1"/>
      <c r="L58" s="1">
        <v>40</v>
      </c>
      <c r="M58" s="1"/>
      <c r="N58" s="1"/>
      <c r="O58" s="1">
        <f t="shared" si="2"/>
        <v>160</v>
      </c>
      <c r="P58" s="4">
        <f t="shared" si="3"/>
        <v>13.333333333333334</v>
      </c>
    </row>
    <row r="59" spans="1:16" x14ac:dyDescent="0.25">
      <c r="A59" s="9" t="s">
        <v>75</v>
      </c>
      <c r="B59" s="9"/>
      <c r="C59" s="10">
        <f>SUM(C54:C58)</f>
        <v>14205</v>
      </c>
      <c r="D59" s="10">
        <f t="shared" ref="D59:N59" si="10">SUM(D54:D58)</f>
        <v>14165</v>
      </c>
      <c r="E59" s="10">
        <f t="shared" si="10"/>
        <v>14165</v>
      </c>
      <c r="F59" s="10">
        <f t="shared" si="10"/>
        <v>14205</v>
      </c>
      <c r="G59" s="10">
        <f t="shared" si="10"/>
        <v>14165</v>
      </c>
      <c r="H59" s="10">
        <f t="shared" si="10"/>
        <v>14165</v>
      </c>
      <c r="I59" s="10">
        <f t="shared" si="10"/>
        <v>14205</v>
      </c>
      <c r="J59" s="10">
        <f t="shared" si="10"/>
        <v>14165</v>
      </c>
      <c r="K59" s="10">
        <f t="shared" si="10"/>
        <v>14165</v>
      </c>
      <c r="L59" s="10">
        <f t="shared" si="10"/>
        <v>14205</v>
      </c>
      <c r="M59" s="10">
        <f t="shared" si="10"/>
        <v>14165</v>
      </c>
      <c r="N59" s="10">
        <f t="shared" si="10"/>
        <v>14165</v>
      </c>
      <c r="O59" s="10">
        <f t="shared" si="2"/>
        <v>170140</v>
      </c>
      <c r="P59" s="4">
        <f t="shared" si="3"/>
        <v>14178.333333333334</v>
      </c>
    </row>
    <row r="60" spans="1:16" x14ac:dyDescent="0.25">
      <c r="A60" t="s">
        <v>76</v>
      </c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4">
        <f t="shared" si="3"/>
        <v>0</v>
      </c>
    </row>
    <row r="61" spans="1:16" x14ac:dyDescent="0.25">
      <c r="B61" t="s">
        <v>77</v>
      </c>
      <c r="C61" s="1">
        <v>100</v>
      </c>
      <c r="D61" s="1">
        <v>100</v>
      </c>
      <c r="E61" s="1">
        <v>100</v>
      </c>
      <c r="F61" s="1"/>
      <c r="G61" s="1">
        <v>100</v>
      </c>
      <c r="H61" s="1">
        <v>100</v>
      </c>
      <c r="I61" s="1">
        <v>100</v>
      </c>
      <c r="J61" s="1">
        <v>100</v>
      </c>
      <c r="K61" s="1">
        <v>100</v>
      </c>
      <c r="L61" s="1">
        <v>100</v>
      </c>
      <c r="M61" s="1">
        <v>100</v>
      </c>
      <c r="N61" s="1">
        <v>100</v>
      </c>
      <c r="O61" s="1">
        <f t="shared" si="2"/>
        <v>1100</v>
      </c>
      <c r="P61" s="4">
        <f t="shared" si="3"/>
        <v>91.666666666666671</v>
      </c>
    </row>
    <row r="62" spans="1:16" x14ac:dyDescent="0.25">
      <c r="B62" t="s">
        <v>78</v>
      </c>
      <c r="C62" s="1">
        <v>180</v>
      </c>
      <c r="D62" s="1">
        <v>180</v>
      </c>
      <c r="E62" s="1">
        <v>180</v>
      </c>
      <c r="F62" s="1">
        <v>210</v>
      </c>
      <c r="G62" s="1">
        <v>210</v>
      </c>
      <c r="H62" s="1">
        <v>210</v>
      </c>
      <c r="I62" s="1">
        <v>240</v>
      </c>
      <c r="J62" s="1">
        <v>240</v>
      </c>
      <c r="K62" s="1">
        <v>240</v>
      </c>
      <c r="L62" s="1">
        <v>270</v>
      </c>
      <c r="M62" s="1">
        <v>270</v>
      </c>
      <c r="N62" s="1">
        <v>270</v>
      </c>
      <c r="O62" s="1">
        <f t="shared" si="2"/>
        <v>2700</v>
      </c>
      <c r="P62" s="4">
        <f t="shared" si="3"/>
        <v>225</v>
      </c>
    </row>
    <row r="63" spans="1:16" x14ac:dyDescent="0.25">
      <c r="B63" t="s">
        <v>79</v>
      </c>
      <c r="C63" s="1"/>
      <c r="D63" s="1"/>
      <c r="E63" s="1"/>
      <c r="F63" s="1">
        <v>5000</v>
      </c>
      <c r="G63" s="1"/>
      <c r="H63" s="1"/>
      <c r="I63" s="1"/>
      <c r="J63" s="1"/>
      <c r="K63" s="1"/>
      <c r="L63" s="1"/>
      <c r="M63" s="1"/>
      <c r="N63" s="1"/>
      <c r="O63" s="1">
        <f t="shared" si="2"/>
        <v>5000</v>
      </c>
      <c r="P63" s="4">
        <f t="shared" si="3"/>
        <v>416.66666666666669</v>
      </c>
    </row>
    <row r="64" spans="1:16" x14ac:dyDescent="0.25">
      <c r="B64" t="s">
        <v>85</v>
      </c>
      <c r="C64" s="1">
        <v>100</v>
      </c>
      <c r="D64" s="1">
        <v>100</v>
      </c>
      <c r="E64" s="1">
        <v>100</v>
      </c>
      <c r="F64" s="1">
        <v>100</v>
      </c>
      <c r="G64" s="1">
        <v>100</v>
      </c>
      <c r="H64" s="1">
        <v>100</v>
      </c>
      <c r="I64" s="1">
        <v>100</v>
      </c>
      <c r="J64" s="1">
        <v>100</v>
      </c>
      <c r="K64" s="1">
        <v>100</v>
      </c>
      <c r="L64" s="1">
        <v>100</v>
      </c>
      <c r="M64" s="1">
        <v>100</v>
      </c>
      <c r="N64" s="1">
        <v>100</v>
      </c>
      <c r="O64" s="1">
        <f t="shared" si="2"/>
        <v>1200</v>
      </c>
      <c r="P64" s="4">
        <f t="shared" si="3"/>
        <v>100</v>
      </c>
    </row>
    <row r="65" spans="1:16" x14ac:dyDescent="0.25">
      <c r="A65" s="9" t="s">
        <v>86</v>
      </c>
      <c r="B65" s="9"/>
      <c r="C65" s="10">
        <f>SUM(C61:C64)</f>
        <v>380</v>
      </c>
      <c r="D65" s="10">
        <f t="shared" ref="D65:N65" si="11">SUM(D61:D64)</f>
        <v>380</v>
      </c>
      <c r="E65" s="10">
        <f t="shared" si="11"/>
        <v>380</v>
      </c>
      <c r="F65" s="10">
        <f t="shared" si="11"/>
        <v>5310</v>
      </c>
      <c r="G65" s="10">
        <f t="shared" si="11"/>
        <v>410</v>
      </c>
      <c r="H65" s="10">
        <f t="shared" si="11"/>
        <v>410</v>
      </c>
      <c r="I65" s="10">
        <f t="shared" si="11"/>
        <v>440</v>
      </c>
      <c r="J65" s="10">
        <f t="shared" si="11"/>
        <v>440</v>
      </c>
      <c r="K65" s="10">
        <f t="shared" si="11"/>
        <v>440</v>
      </c>
      <c r="L65" s="10">
        <f t="shared" si="11"/>
        <v>470</v>
      </c>
      <c r="M65" s="10">
        <f t="shared" si="11"/>
        <v>470</v>
      </c>
      <c r="N65" s="10">
        <f t="shared" si="11"/>
        <v>470</v>
      </c>
      <c r="O65" s="10">
        <f t="shared" si="2"/>
        <v>10000</v>
      </c>
      <c r="P65" s="4">
        <f t="shared" si="3"/>
        <v>833.33333333333337</v>
      </c>
    </row>
    <row r="66" spans="1:16" x14ac:dyDescent="0.25">
      <c r="A66" t="s">
        <v>82</v>
      </c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4">
        <f t="shared" si="3"/>
        <v>0</v>
      </c>
    </row>
    <row r="67" spans="1:16" x14ac:dyDescent="0.25">
      <c r="B67" t="s">
        <v>77</v>
      </c>
      <c r="C67" s="1">
        <v>100</v>
      </c>
      <c r="D67" s="1">
        <v>100</v>
      </c>
      <c r="E67" s="1">
        <v>100</v>
      </c>
      <c r="F67" s="1">
        <v>100</v>
      </c>
      <c r="G67" s="1">
        <v>100</v>
      </c>
      <c r="H67" s="1">
        <v>100</v>
      </c>
      <c r="I67" s="1">
        <v>100</v>
      </c>
      <c r="J67" s="1">
        <v>100</v>
      </c>
      <c r="K67" s="1">
        <v>100</v>
      </c>
      <c r="L67" s="1">
        <v>100</v>
      </c>
      <c r="M67" s="1">
        <v>100</v>
      </c>
      <c r="N67" s="1">
        <v>100</v>
      </c>
      <c r="O67" s="1">
        <f t="shared" si="2"/>
        <v>1200</v>
      </c>
      <c r="P67" s="4">
        <f t="shared" si="3"/>
        <v>100</v>
      </c>
    </row>
    <row r="68" spans="1:16" x14ac:dyDescent="0.25">
      <c r="B68" t="s">
        <v>83</v>
      </c>
      <c r="C68" s="1">
        <v>800</v>
      </c>
      <c r="D68" s="1"/>
      <c r="E68" s="1"/>
      <c r="F68" s="1">
        <v>800</v>
      </c>
      <c r="G68" s="1"/>
      <c r="H68" s="1"/>
      <c r="I68" s="1">
        <v>800</v>
      </c>
      <c r="J68" s="1"/>
      <c r="K68" s="1"/>
      <c r="L68" s="1">
        <v>800</v>
      </c>
      <c r="M68" s="1"/>
      <c r="N68" s="1"/>
      <c r="O68" s="1">
        <f t="shared" si="2"/>
        <v>3200</v>
      </c>
      <c r="P68" s="4">
        <f t="shared" si="3"/>
        <v>266.66666666666669</v>
      </c>
    </row>
    <row r="69" spans="1:16" x14ac:dyDescent="0.25">
      <c r="B69" t="s">
        <v>84</v>
      </c>
      <c r="C69" s="1">
        <v>120</v>
      </c>
      <c r="D69" s="1">
        <v>120</v>
      </c>
      <c r="E69" s="1">
        <v>120</v>
      </c>
      <c r="F69" s="1">
        <v>120</v>
      </c>
      <c r="G69" s="1">
        <v>120</v>
      </c>
      <c r="H69" s="1">
        <v>120</v>
      </c>
      <c r="I69" s="1">
        <v>120</v>
      </c>
      <c r="J69" s="1">
        <v>120</v>
      </c>
      <c r="K69" s="1">
        <v>120</v>
      </c>
      <c r="L69" s="1">
        <v>120</v>
      </c>
      <c r="M69" s="1">
        <v>120</v>
      </c>
      <c r="N69" s="1">
        <v>120</v>
      </c>
      <c r="O69" s="1">
        <f t="shared" si="2"/>
        <v>1440</v>
      </c>
      <c r="P69" s="4">
        <f t="shared" si="3"/>
        <v>120</v>
      </c>
    </row>
    <row r="70" spans="1:16" x14ac:dyDescent="0.25">
      <c r="A70" s="9" t="s">
        <v>87</v>
      </c>
      <c r="B70" s="9"/>
      <c r="C70" s="12">
        <f>SUM(C67:C69)</f>
        <v>1020</v>
      </c>
      <c r="D70" s="12">
        <f t="shared" ref="D70:N70" si="12">SUM(D67:D69)</f>
        <v>220</v>
      </c>
      <c r="E70" s="12">
        <f t="shared" si="12"/>
        <v>220</v>
      </c>
      <c r="F70" s="12">
        <f t="shared" si="12"/>
        <v>1020</v>
      </c>
      <c r="G70" s="12">
        <f t="shared" si="12"/>
        <v>220</v>
      </c>
      <c r="H70" s="12">
        <f t="shared" si="12"/>
        <v>220</v>
      </c>
      <c r="I70" s="12">
        <f t="shared" si="12"/>
        <v>1020</v>
      </c>
      <c r="J70" s="12">
        <f t="shared" si="12"/>
        <v>220</v>
      </c>
      <c r="K70" s="12">
        <f t="shared" si="12"/>
        <v>220</v>
      </c>
      <c r="L70" s="12">
        <f t="shared" si="12"/>
        <v>1020</v>
      </c>
      <c r="M70" s="12">
        <f t="shared" si="12"/>
        <v>220</v>
      </c>
      <c r="N70" s="12">
        <f t="shared" si="12"/>
        <v>220</v>
      </c>
      <c r="O70" s="10">
        <f t="shared" si="2"/>
        <v>5840</v>
      </c>
      <c r="P70" s="4">
        <f t="shared" si="3"/>
        <v>486.66666666666669</v>
      </c>
    </row>
    <row r="71" spans="1:16" x14ac:dyDescent="0.25">
      <c r="O71" s="1"/>
      <c r="P71" s="4">
        <f t="shared" si="3"/>
        <v>0</v>
      </c>
    </row>
    <row r="72" spans="1:16" x14ac:dyDescent="0.25">
      <c r="A72" s="7" t="s">
        <v>88</v>
      </c>
      <c r="B72" s="7"/>
      <c r="C72" s="8">
        <f>C70+C65+C59+C52+C46+C42+C37+C32+C27</f>
        <v>28666</v>
      </c>
      <c r="D72" s="8">
        <f t="shared" ref="D72:N72" si="13">D70+D65+D59+D52+D46+D42+D37+D32+D27</f>
        <v>25671</v>
      </c>
      <c r="E72" s="8">
        <f t="shared" si="13"/>
        <v>25921</v>
      </c>
      <c r="F72" s="8">
        <f t="shared" si="13"/>
        <v>43336</v>
      </c>
      <c r="G72" s="8">
        <f t="shared" si="13"/>
        <v>26441</v>
      </c>
      <c r="H72" s="8">
        <f t="shared" si="13"/>
        <v>25691</v>
      </c>
      <c r="I72" s="8">
        <f t="shared" si="13"/>
        <v>29206</v>
      </c>
      <c r="J72" s="8">
        <f t="shared" si="13"/>
        <v>36211</v>
      </c>
      <c r="K72" s="8">
        <f t="shared" si="13"/>
        <v>26461</v>
      </c>
      <c r="L72" s="8">
        <f t="shared" si="13"/>
        <v>28976</v>
      </c>
      <c r="M72" s="8">
        <f t="shared" si="13"/>
        <v>26981</v>
      </c>
      <c r="N72" s="8">
        <f t="shared" si="13"/>
        <v>36231</v>
      </c>
      <c r="O72" s="13">
        <f t="shared" si="2"/>
        <v>359792</v>
      </c>
      <c r="P72" s="4">
        <f t="shared" si="3"/>
        <v>29982.666666666668</v>
      </c>
    </row>
    <row r="73" spans="1:16" x14ac:dyDescent="0.25">
      <c r="A73" t="s">
        <v>89</v>
      </c>
      <c r="C73" s="17">
        <f t="shared" ref="C73:N73" si="14">C15-C72</f>
        <v>15663</v>
      </c>
      <c r="D73" s="18">
        <f t="shared" si="14"/>
        <v>3658</v>
      </c>
      <c r="E73" s="19">
        <f t="shared" si="14"/>
        <v>-1592</v>
      </c>
      <c r="F73" s="17">
        <f t="shared" si="14"/>
        <v>4047</v>
      </c>
      <c r="G73" s="17">
        <f t="shared" si="14"/>
        <v>5943</v>
      </c>
      <c r="H73" s="19">
        <f t="shared" si="14"/>
        <v>1693</v>
      </c>
      <c r="I73" s="17">
        <f t="shared" si="14"/>
        <v>21233</v>
      </c>
      <c r="J73" s="17">
        <f t="shared" si="14"/>
        <v>-772</v>
      </c>
      <c r="K73" s="17">
        <f t="shared" si="14"/>
        <v>3978</v>
      </c>
      <c r="L73" s="17">
        <f t="shared" si="14"/>
        <v>24518</v>
      </c>
      <c r="M73" s="17">
        <f t="shared" si="14"/>
        <v>11513</v>
      </c>
      <c r="N73" s="4">
        <f t="shared" si="14"/>
        <v>-2737</v>
      </c>
      <c r="O73" s="1">
        <f t="shared" si="2"/>
        <v>87145</v>
      </c>
      <c r="P73" s="4">
        <f t="shared" si="3"/>
        <v>7262.083333333333</v>
      </c>
    </row>
    <row r="74" spans="1:16" x14ac:dyDescent="0.25">
      <c r="A74" t="s">
        <v>90</v>
      </c>
      <c r="C74" s="4">
        <f>C73</f>
        <v>15663</v>
      </c>
      <c r="D74" s="4">
        <f>C74+D73</f>
        <v>19321</v>
      </c>
      <c r="E74" s="4">
        <f>D74+E73</f>
        <v>17729</v>
      </c>
      <c r="F74" s="4">
        <f t="shared" ref="F74:N74" si="15">E74+F73</f>
        <v>21776</v>
      </c>
      <c r="G74" s="4">
        <f t="shared" si="15"/>
        <v>27719</v>
      </c>
      <c r="H74" s="4">
        <f t="shared" si="15"/>
        <v>29412</v>
      </c>
      <c r="I74" s="4">
        <f t="shared" si="15"/>
        <v>50645</v>
      </c>
      <c r="J74" s="4">
        <f t="shared" si="15"/>
        <v>49873</v>
      </c>
      <c r="K74" s="4">
        <f t="shared" si="15"/>
        <v>53851</v>
      </c>
      <c r="L74" s="4">
        <f t="shared" si="15"/>
        <v>78369</v>
      </c>
      <c r="M74" s="4">
        <f t="shared" si="15"/>
        <v>89882</v>
      </c>
      <c r="N74" s="4">
        <f t="shared" si="15"/>
        <v>87145</v>
      </c>
      <c r="O74" s="1"/>
    </row>
    <row r="75" spans="1:16" x14ac:dyDescent="0.25">
      <c r="O75" s="1"/>
    </row>
    <row r="76" spans="1:16" x14ac:dyDescent="0.25">
      <c r="A76" s="3" t="s">
        <v>96</v>
      </c>
    </row>
    <row r="78" spans="1:16" x14ac:dyDescent="0.25">
      <c r="A78" s="9" t="s">
        <v>0</v>
      </c>
    </row>
    <row r="79" spans="1:16" x14ac:dyDescent="0.25">
      <c r="A79">
        <v>1</v>
      </c>
      <c r="B79" t="s">
        <v>17</v>
      </c>
    </row>
    <row r="80" spans="1:16" x14ac:dyDescent="0.25">
      <c r="A80">
        <v>2</v>
      </c>
      <c r="B80" t="s">
        <v>35</v>
      </c>
    </row>
    <row r="81" spans="1:2" x14ac:dyDescent="0.25">
      <c r="A81">
        <v>3</v>
      </c>
      <c r="B81" t="s">
        <v>18</v>
      </c>
    </row>
    <row r="82" spans="1:2" x14ac:dyDescent="0.25">
      <c r="A82">
        <v>4</v>
      </c>
      <c r="B82" t="s">
        <v>19</v>
      </c>
    </row>
    <row r="83" spans="1:2" x14ac:dyDescent="0.25">
      <c r="A83">
        <v>5</v>
      </c>
      <c r="B83" t="s">
        <v>27</v>
      </c>
    </row>
    <row r="84" spans="1:2" x14ac:dyDescent="0.25">
      <c r="A84">
        <v>6</v>
      </c>
      <c r="B84" t="s">
        <v>29</v>
      </c>
    </row>
    <row r="85" spans="1:2" x14ac:dyDescent="0.25">
      <c r="A85">
        <v>7</v>
      </c>
      <c r="B85" t="s">
        <v>173</v>
      </c>
    </row>
    <row r="86" spans="1:2" x14ac:dyDescent="0.25">
      <c r="A86">
        <v>8</v>
      </c>
      <c r="B86" t="s">
        <v>28</v>
      </c>
    </row>
    <row r="87" spans="1:2" x14ac:dyDescent="0.25">
      <c r="A87">
        <v>9</v>
      </c>
      <c r="B87" t="s">
        <v>30</v>
      </c>
    </row>
    <row r="88" spans="1:2" x14ac:dyDescent="0.25">
      <c r="A88">
        <v>10</v>
      </c>
      <c r="B88" t="s">
        <v>31</v>
      </c>
    </row>
    <row r="89" spans="1:2" x14ac:dyDescent="0.25">
      <c r="A89">
        <v>11</v>
      </c>
      <c r="B89" t="s">
        <v>32</v>
      </c>
    </row>
    <row r="90" spans="1:2" x14ac:dyDescent="0.25">
      <c r="A90">
        <v>12</v>
      </c>
      <c r="B90" t="s">
        <v>34</v>
      </c>
    </row>
    <row r="92" spans="1:2" x14ac:dyDescent="0.25">
      <c r="A92" s="11" t="s">
        <v>36</v>
      </c>
    </row>
    <row r="93" spans="1:2" x14ac:dyDescent="0.25">
      <c r="A93">
        <v>1</v>
      </c>
      <c r="B93" t="s">
        <v>46</v>
      </c>
    </row>
    <row r="94" spans="1:2" x14ac:dyDescent="0.25">
      <c r="A94">
        <v>2</v>
      </c>
      <c r="B94" t="s">
        <v>91</v>
      </c>
    </row>
    <row r="95" spans="1:2" x14ac:dyDescent="0.25">
      <c r="A95">
        <v>3</v>
      </c>
      <c r="B95" t="s">
        <v>92</v>
      </c>
    </row>
    <row r="96" spans="1:2" x14ac:dyDescent="0.25">
      <c r="A96">
        <v>4</v>
      </c>
      <c r="B96" t="s">
        <v>93</v>
      </c>
    </row>
    <row r="99" spans="1:15" x14ac:dyDescent="0.25">
      <c r="A99" t="s">
        <v>154</v>
      </c>
    </row>
    <row r="100" spans="1:15" x14ac:dyDescent="0.25">
      <c r="A100" s="20" t="s">
        <v>142</v>
      </c>
    </row>
    <row r="102" spans="1:15" x14ac:dyDescent="0.25">
      <c r="C102" s="2" t="s">
        <v>1</v>
      </c>
      <c r="D102" s="2" t="s">
        <v>2</v>
      </c>
      <c r="E102" s="2" t="s">
        <v>98</v>
      </c>
      <c r="F102" s="2" t="s">
        <v>4</v>
      </c>
      <c r="G102" s="2" t="s">
        <v>99</v>
      </c>
      <c r="H102" s="2" t="s">
        <v>100</v>
      </c>
      <c r="I102" s="2" t="s">
        <v>97</v>
      </c>
      <c r="J102" s="2" t="s">
        <v>8</v>
      </c>
      <c r="K102" s="2" t="s">
        <v>101</v>
      </c>
      <c r="L102" s="2" t="s">
        <v>10</v>
      </c>
      <c r="M102" s="2" t="s">
        <v>102</v>
      </c>
      <c r="N102" s="2" t="s">
        <v>12</v>
      </c>
      <c r="O102" s="2" t="s">
        <v>15</v>
      </c>
    </row>
    <row r="103" spans="1:15" x14ac:dyDescent="0.25">
      <c r="A103" t="s">
        <v>143</v>
      </c>
      <c r="C103" s="1">
        <v>49095</v>
      </c>
      <c r="D103" s="4">
        <f>C119</f>
        <v>33630</v>
      </c>
      <c r="E103" s="4">
        <f t="shared" ref="E103:N103" si="16">D119</f>
        <v>48333</v>
      </c>
      <c r="F103" s="4">
        <f t="shared" si="16"/>
        <v>50991</v>
      </c>
      <c r="G103" s="4">
        <f t="shared" si="16"/>
        <v>48359</v>
      </c>
      <c r="H103" s="4">
        <f t="shared" si="16"/>
        <v>51446</v>
      </c>
      <c r="I103" s="4">
        <f t="shared" si="16"/>
        <v>56389</v>
      </c>
      <c r="J103" s="4">
        <f t="shared" si="16"/>
        <v>57042</v>
      </c>
      <c r="K103" s="4">
        <f t="shared" si="16"/>
        <v>77315</v>
      </c>
      <c r="L103" s="4">
        <f t="shared" si="16"/>
        <v>75543</v>
      </c>
      <c r="M103" s="4">
        <f t="shared" si="16"/>
        <v>78481</v>
      </c>
      <c r="N103" s="4">
        <f t="shared" si="16"/>
        <v>102039</v>
      </c>
    </row>
    <row r="105" spans="1:15" x14ac:dyDescent="0.25">
      <c r="A105" t="s">
        <v>144</v>
      </c>
    </row>
    <row r="106" spans="1:15" x14ac:dyDescent="0.25">
      <c r="B106" t="s">
        <v>145</v>
      </c>
      <c r="C106" s="4">
        <f>C28/2</f>
        <v>0</v>
      </c>
      <c r="D106" s="4">
        <f>C15</f>
        <v>44329</v>
      </c>
      <c r="E106" s="4">
        <f t="shared" ref="E106:N106" si="17">D15</f>
        <v>29329</v>
      </c>
      <c r="F106" s="4">
        <f t="shared" si="17"/>
        <v>24329</v>
      </c>
      <c r="G106" s="4">
        <f t="shared" si="17"/>
        <v>47383</v>
      </c>
      <c r="H106" s="4">
        <f t="shared" si="17"/>
        <v>32384</v>
      </c>
      <c r="I106" s="4">
        <f t="shared" si="17"/>
        <v>27384</v>
      </c>
      <c r="J106" s="4">
        <f t="shared" si="17"/>
        <v>50439</v>
      </c>
      <c r="K106" s="4">
        <f t="shared" si="17"/>
        <v>35439</v>
      </c>
      <c r="L106" s="4">
        <f t="shared" si="17"/>
        <v>30439</v>
      </c>
      <c r="M106" s="4">
        <f t="shared" si="17"/>
        <v>53494</v>
      </c>
      <c r="N106" s="4">
        <f t="shared" si="17"/>
        <v>38494</v>
      </c>
      <c r="O106" s="4">
        <f>SUM(C106:N106)</f>
        <v>413443</v>
      </c>
    </row>
    <row r="107" spans="1:15" x14ac:dyDescent="0.25">
      <c r="C107" s="5">
        <f>C103+C106</f>
        <v>49095</v>
      </c>
      <c r="D107" s="5">
        <f t="shared" ref="D107:N107" si="18">D103+D106</f>
        <v>77959</v>
      </c>
      <c r="E107" s="5">
        <f t="shared" si="18"/>
        <v>77662</v>
      </c>
      <c r="F107" s="5">
        <f t="shared" si="18"/>
        <v>75320</v>
      </c>
      <c r="G107" s="5">
        <f t="shared" si="18"/>
        <v>95742</v>
      </c>
      <c r="H107" s="5">
        <f t="shared" si="18"/>
        <v>83830</v>
      </c>
      <c r="I107" s="5">
        <f t="shared" si="18"/>
        <v>83773</v>
      </c>
      <c r="J107" s="5">
        <f t="shared" si="18"/>
        <v>107481</v>
      </c>
      <c r="K107" s="5">
        <f t="shared" si="18"/>
        <v>112754</v>
      </c>
      <c r="L107" s="5">
        <f t="shared" si="18"/>
        <v>105982</v>
      </c>
      <c r="M107" s="5">
        <f t="shared" si="18"/>
        <v>131975</v>
      </c>
      <c r="N107" s="5">
        <f t="shared" si="18"/>
        <v>140533</v>
      </c>
      <c r="O107" s="5">
        <f>SUM(C107:N107)</f>
        <v>1142106</v>
      </c>
    </row>
    <row r="108" spans="1:15" x14ac:dyDescent="0.25">
      <c r="O108" s="21"/>
    </row>
    <row r="109" spans="1:15" x14ac:dyDescent="0.25">
      <c r="A109" t="s">
        <v>146</v>
      </c>
      <c r="O109" s="21"/>
    </row>
    <row r="110" spans="1:15" x14ac:dyDescent="0.25">
      <c r="B110" t="s">
        <v>147</v>
      </c>
      <c r="C110" s="4">
        <v>0</v>
      </c>
      <c r="D110" s="4">
        <f>C72-C59-C48</f>
        <v>14201</v>
      </c>
      <c r="E110" s="4">
        <f t="shared" ref="E110:N110" si="19">D72-D59-D48</f>
        <v>11246</v>
      </c>
      <c r="F110" s="4">
        <f t="shared" si="19"/>
        <v>11496</v>
      </c>
      <c r="G110" s="4">
        <f t="shared" si="19"/>
        <v>28871</v>
      </c>
      <c r="H110" s="4">
        <f t="shared" si="19"/>
        <v>12016</v>
      </c>
      <c r="I110" s="4">
        <f t="shared" si="19"/>
        <v>11266</v>
      </c>
      <c r="J110" s="4">
        <f t="shared" si="19"/>
        <v>14741</v>
      </c>
      <c r="K110" s="4">
        <f t="shared" si="19"/>
        <v>21786</v>
      </c>
      <c r="L110" s="4">
        <f t="shared" si="19"/>
        <v>12036</v>
      </c>
      <c r="M110" s="4">
        <f t="shared" si="19"/>
        <v>14511</v>
      </c>
      <c r="N110" s="4">
        <f t="shared" si="19"/>
        <v>12556</v>
      </c>
      <c r="O110" s="21">
        <f t="shared" ref="O110:O117" si="20">SUM(C110:N110)</f>
        <v>164726</v>
      </c>
    </row>
    <row r="111" spans="1:15" x14ac:dyDescent="0.25">
      <c r="B111" t="s">
        <v>148</v>
      </c>
      <c r="C111" s="4">
        <f>C59</f>
        <v>14205</v>
      </c>
      <c r="D111" s="4">
        <f t="shared" ref="D111:N111" si="21">D59</f>
        <v>14165</v>
      </c>
      <c r="E111" s="4">
        <f t="shared" si="21"/>
        <v>14165</v>
      </c>
      <c r="F111" s="4">
        <f t="shared" si="21"/>
        <v>14205</v>
      </c>
      <c r="G111" s="4">
        <f t="shared" si="21"/>
        <v>14165</v>
      </c>
      <c r="H111" s="4">
        <f t="shared" si="21"/>
        <v>14165</v>
      </c>
      <c r="I111" s="4">
        <f t="shared" si="21"/>
        <v>14205</v>
      </c>
      <c r="J111" s="4">
        <f t="shared" si="21"/>
        <v>14165</v>
      </c>
      <c r="K111" s="4">
        <f t="shared" si="21"/>
        <v>14165</v>
      </c>
      <c r="L111" s="4">
        <f t="shared" si="21"/>
        <v>14205</v>
      </c>
      <c r="M111" s="4">
        <f t="shared" si="21"/>
        <v>14165</v>
      </c>
      <c r="N111" s="4">
        <f t="shared" si="21"/>
        <v>14165</v>
      </c>
      <c r="O111" s="21">
        <f t="shared" si="20"/>
        <v>170140</v>
      </c>
    </row>
    <row r="112" spans="1:15" x14ac:dyDescent="0.25">
      <c r="C112" s="5">
        <f t="shared" ref="C112:O112" si="22">SUM(C110:C111)</f>
        <v>14205</v>
      </c>
      <c r="D112" s="5">
        <f t="shared" si="22"/>
        <v>28366</v>
      </c>
      <c r="E112" s="5">
        <f t="shared" si="22"/>
        <v>25411</v>
      </c>
      <c r="F112" s="5">
        <f t="shared" si="22"/>
        <v>25701</v>
      </c>
      <c r="G112" s="5">
        <f t="shared" si="22"/>
        <v>43036</v>
      </c>
      <c r="H112" s="5">
        <f t="shared" si="22"/>
        <v>26181</v>
      </c>
      <c r="I112" s="5">
        <f t="shared" si="22"/>
        <v>25471</v>
      </c>
      <c r="J112" s="5">
        <f t="shared" si="22"/>
        <v>28906</v>
      </c>
      <c r="K112" s="5">
        <f t="shared" si="22"/>
        <v>35951</v>
      </c>
      <c r="L112" s="5">
        <f t="shared" si="22"/>
        <v>26241</v>
      </c>
      <c r="M112" s="5">
        <f t="shared" si="22"/>
        <v>28676</v>
      </c>
      <c r="N112" s="5">
        <f t="shared" si="22"/>
        <v>26721</v>
      </c>
      <c r="O112" s="5">
        <f t="shared" si="22"/>
        <v>334866</v>
      </c>
    </row>
    <row r="113" spans="1:15" x14ac:dyDescent="0.25">
      <c r="C113" s="21"/>
      <c r="O113" s="21"/>
    </row>
    <row r="114" spans="1:15" x14ac:dyDescent="0.25">
      <c r="A114" t="s">
        <v>150</v>
      </c>
      <c r="O114" s="21"/>
    </row>
    <row r="115" spans="1:15" x14ac:dyDescent="0.25">
      <c r="B115" t="s">
        <v>151</v>
      </c>
      <c r="C115" s="4">
        <f>C48</f>
        <v>260</v>
      </c>
      <c r="D115" s="4">
        <f t="shared" ref="D115:N115" si="23">D48</f>
        <v>260</v>
      </c>
      <c r="E115" s="4">
        <f t="shared" si="23"/>
        <v>260</v>
      </c>
      <c r="F115" s="4">
        <f t="shared" si="23"/>
        <v>260</v>
      </c>
      <c r="G115" s="4">
        <f t="shared" si="23"/>
        <v>260</v>
      </c>
      <c r="H115" s="4">
        <f t="shared" si="23"/>
        <v>260</v>
      </c>
      <c r="I115" s="4">
        <f t="shared" si="23"/>
        <v>260</v>
      </c>
      <c r="J115" s="4">
        <f t="shared" si="23"/>
        <v>260</v>
      </c>
      <c r="K115" s="4">
        <f t="shared" si="23"/>
        <v>260</v>
      </c>
      <c r="L115" s="4">
        <f t="shared" si="23"/>
        <v>260</v>
      </c>
      <c r="M115" s="4">
        <f t="shared" si="23"/>
        <v>260</v>
      </c>
      <c r="N115" s="4">
        <f t="shared" si="23"/>
        <v>260</v>
      </c>
      <c r="O115" s="21">
        <f t="shared" si="20"/>
        <v>3120</v>
      </c>
    </row>
    <row r="116" spans="1:15" x14ac:dyDescent="0.25">
      <c r="B116" t="s">
        <v>168</v>
      </c>
      <c r="C116" s="4">
        <v>1000</v>
      </c>
      <c r="D116" s="4">
        <v>1000</v>
      </c>
      <c r="E116" s="4">
        <v>1000</v>
      </c>
      <c r="F116" s="4">
        <v>1000</v>
      </c>
      <c r="G116" s="4">
        <v>1000</v>
      </c>
      <c r="H116" s="4">
        <v>1000</v>
      </c>
      <c r="I116" s="4">
        <v>1000</v>
      </c>
      <c r="J116" s="4">
        <v>1000</v>
      </c>
      <c r="K116" s="4">
        <v>1000</v>
      </c>
      <c r="L116" s="4">
        <v>1000</v>
      </c>
      <c r="M116" s="4">
        <v>1000</v>
      </c>
      <c r="N116" s="4">
        <v>1000</v>
      </c>
      <c r="O116" s="21">
        <f t="shared" si="20"/>
        <v>12000</v>
      </c>
    </row>
    <row r="117" spans="1:15" x14ac:dyDescent="0.25">
      <c r="C117" s="5">
        <f>SUM(C115:C116)</f>
        <v>1260</v>
      </c>
      <c r="D117" s="5">
        <f t="shared" ref="D117:N117" si="24">SUM(D115:D116)</f>
        <v>1260</v>
      </c>
      <c r="E117" s="5">
        <f t="shared" si="24"/>
        <v>1260</v>
      </c>
      <c r="F117" s="5">
        <f t="shared" si="24"/>
        <v>1260</v>
      </c>
      <c r="G117" s="5">
        <f t="shared" si="24"/>
        <v>1260</v>
      </c>
      <c r="H117" s="5">
        <f t="shared" si="24"/>
        <v>1260</v>
      </c>
      <c r="I117" s="5">
        <f t="shared" si="24"/>
        <v>1260</v>
      </c>
      <c r="J117" s="5">
        <f t="shared" si="24"/>
        <v>1260</v>
      </c>
      <c r="K117" s="5">
        <f t="shared" si="24"/>
        <v>1260</v>
      </c>
      <c r="L117" s="5">
        <f t="shared" si="24"/>
        <v>1260</v>
      </c>
      <c r="M117" s="5">
        <f t="shared" si="24"/>
        <v>1260</v>
      </c>
      <c r="N117" s="5">
        <f t="shared" si="24"/>
        <v>1260</v>
      </c>
      <c r="O117" s="5">
        <f t="shared" si="20"/>
        <v>15120</v>
      </c>
    </row>
    <row r="118" spans="1:15" x14ac:dyDescent="0.25">
      <c r="O118" s="21"/>
    </row>
    <row r="119" spans="1:15" x14ac:dyDescent="0.25">
      <c r="A119" t="s">
        <v>152</v>
      </c>
      <c r="C119" s="4">
        <f t="shared" ref="C119:N119" si="25">C107-C112-C117</f>
        <v>33630</v>
      </c>
      <c r="D119" s="4">
        <f t="shared" si="25"/>
        <v>48333</v>
      </c>
      <c r="E119" s="4">
        <f t="shared" si="25"/>
        <v>50991</v>
      </c>
      <c r="F119" s="4">
        <f t="shared" si="25"/>
        <v>48359</v>
      </c>
      <c r="G119" s="4">
        <f t="shared" si="25"/>
        <v>51446</v>
      </c>
      <c r="H119" s="4">
        <f t="shared" si="25"/>
        <v>56389</v>
      </c>
      <c r="I119" s="4">
        <f t="shared" si="25"/>
        <v>57042</v>
      </c>
      <c r="J119" s="4">
        <f t="shared" si="25"/>
        <v>77315</v>
      </c>
      <c r="K119" s="4">
        <f t="shared" si="25"/>
        <v>75543</v>
      </c>
      <c r="L119" s="4">
        <f t="shared" si="25"/>
        <v>78481</v>
      </c>
      <c r="M119" s="4">
        <f t="shared" si="25"/>
        <v>102039</v>
      </c>
      <c r="N119" s="4">
        <f t="shared" si="25"/>
        <v>112552</v>
      </c>
      <c r="O119" s="21"/>
    </row>
    <row r="122" spans="1:15" x14ac:dyDescent="0.25">
      <c r="A122" t="s">
        <v>154</v>
      </c>
    </row>
    <row r="123" spans="1:15" x14ac:dyDescent="0.25">
      <c r="A123" s="2" t="s">
        <v>164</v>
      </c>
    </row>
    <row r="125" spans="1:15" x14ac:dyDescent="0.25">
      <c r="A125" t="s">
        <v>155</v>
      </c>
      <c r="C125" s="2" t="s">
        <v>1</v>
      </c>
      <c r="D125" s="2" t="s">
        <v>2</v>
      </c>
      <c r="E125" s="2" t="s">
        <v>98</v>
      </c>
      <c r="F125" s="2" t="s">
        <v>4</v>
      </c>
      <c r="G125" s="2" t="s">
        <v>99</v>
      </c>
      <c r="H125" s="2" t="s">
        <v>100</v>
      </c>
      <c r="I125" s="2" t="s">
        <v>97</v>
      </c>
      <c r="J125" s="2" t="s">
        <v>8</v>
      </c>
      <c r="K125" s="2" t="s">
        <v>101</v>
      </c>
      <c r="L125" s="2" t="s">
        <v>10</v>
      </c>
      <c r="M125" s="2" t="s">
        <v>102</v>
      </c>
      <c r="N125" s="2" t="s">
        <v>12</v>
      </c>
      <c r="O125" s="2" t="s">
        <v>15</v>
      </c>
    </row>
    <row r="126" spans="1:15" x14ac:dyDescent="0.25">
      <c r="B126" t="s">
        <v>156</v>
      </c>
      <c r="C126" s="4">
        <f>C119</f>
        <v>33630</v>
      </c>
      <c r="D126" s="4">
        <f t="shared" ref="D126:N126" si="26">D119</f>
        <v>48333</v>
      </c>
      <c r="E126" s="4">
        <f t="shared" si="26"/>
        <v>50991</v>
      </c>
      <c r="F126" s="4">
        <f t="shared" si="26"/>
        <v>48359</v>
      </c>
      <c r="G126" s="4">
        <f t="shared" si="26"/>
        <v>51446</v>
      </c>
      <c r="H126" s="4">
        <f t="shared" si="26"/>
        <v>56389</v>
      </c>
      <c r="I126" s="4">
        <f t="shared" si="26"/>
        <v>57042</v>
      </c>
      <c r="J126" s="4">
        <f t="shared" si="26"/>
        <v>77315</v>
      </c>
      <c r="K126" s="4">
        <f t="shared" si="26"/>
        <v>75543</v>
      </c>
      <c r="L126" s="4">
        <f t="shared" si="26"/>
        <v>78481</v>
      </c>
      <c r="M126" s="4">
        <f t="shared" si="26"/>
        <v>102039</v>
      </c>
      <c r="N126" s="4">
        <f t="shared" si="26"/>
        <v>112552</v>
      </c>
      <c r="O126" s="4">
        <f>SUM(C126:N126)</f>
        <v>792120</v>
      </c>
    </row>
    <row r="127" spans="1:15" x14ac:dyDescent="0.25">
      <c r="B127" t="s">
        <v>157</v>
      </c>
      <c r="C127" s="4">
        <f>C15</f>
        <v>44329</v>
      </c>
      <c r="D127" s="4">
        <f t="shared" ref="D127:N127" si="27">D15</f>
        <v>29329</v>
      </c>
      <c r="E127" s="4">
        <f t="shared" si="27"/>
        <v>24329</v>
      </c>
      <c r="F127" s="4">
        <f t="shared" si="27"/>
        <v>47383</v>
      </c>
      <c r="G127" s="4">
        <f t="shared" si="27"/>
        <v>32384</v>
      </c>
      <c r="H127" s="4">
        <f t="shared" si="27"/>
        <v>27384</v>
      </c>
      <c r="I127" s="4">
        <f t="shared" si="27"/>
        <v>50439</v>
      </c>
      <c r="J127" s="4">
        <f t="shared" si="27"/>
        <v>35439</v>
      </c>
      <c r="K127" s="4">
        <f t="shared" si="27"/>
        <v>30439</v>
      </c>
      <c r="L127" s="4">
        <f t="shared" si="27"/>
        <v>53494</v>
      </c>
      <c r="M127" s="4">
        <f t="shared" si="27"/>
        <v>38494</v>
      </c>
      <c r="N127" s="4">
        <f t="shared" si="27"/>
        <v>33494</v>
      </c>
      <c r="O127" s="4">
        <f t="shared" ref="O127:O138" si="28">SUM(C127:N127)</f>
        <v>446937</v>
      </c>
    </row>
    <row r="128" spans="1:15" x14ac:dyDescent="0.25">
      <c r="B128" t="s">
        <v>158</v>
      </c>
      <c r="C128" s="1">
        <v>12000</v>
      </c>
      <c r="D128" s="1">
        <f>C128+C129</f>
        <v>11700</v>
      </c>
      <c r="E128" s="1">
        <f t="shared" ref="E128:N128" si="29">D128+D129</f>
        <v>11400</v>
      </c>
      <c r="F128" s="1">
        <f t="shared" si="29"/>
        <v>11100</v>
      </c>
      <c r="G128" s="1">
        <f t="shared" si="29"/>
        <v>10800</v>
      </c>
      <c r="H128" s="1">
        <f t="shared" si="29"/>
        <v>10500</v>
      </c>
      <c r="I128" s="1">
        <f t="shared" si="29"/>
        <v>10200</v>
      </c>
      <c r="J128" s="1">
        <f t="shared" si="29"/>
        <v>9900</v>
      </c>
      <c r="K128" s="1">
        <f t="shared" si="29"/>
        <v>9600</v>
      </c>
      <c r="L128" s="1">
        <f t="shared" si="29"/>
        <v>9300</v>
      </c>
      <c r="M128" s="1">
        <f t="shared" si="29"/>
        <v>9000</v>
      </c>
      <c r="N128" s="1">
        <f t="shared" si="29"/>
        <v>8700</v>
      </c>
      <c r="O128" s="4">
        <f t="shared" si="28"/>
        <v>124200</v>
      </c>
    </row>
    <row r="129" spans="1:15" x14ac:dyDescent="0.25">
      <c r="B129" t="s">
        <v>158</v>
      </c>
      <c r="C129" s="1">
        <v>-300</v>
      </c>
      <c r="D129" s="1">
        <v>-300</v>
      </c>
      <c r="E129" s="1">
        <v>-300</v>
      </c>
      <c r="F129" s="1">
        <v>-300</v>
      </c>
      <c r="G129" s="1">
        <v>-300</v>
      </c>
      <c r="H129" s="1">
        <v>-300</v>
      </c>
      <c r="I129" s="1">
        <v>-300</v>
      </c>
      <c r="J129" s="1">
        <v>-300</v>
      </c>
      <c r="K129" s="1">
        <v>-300</v>
      </c>
      <c r="L129" s="1">
        <v>-300</v>
      </c>
      <c r="M129" s="1">
        <v>-300</v>
      </c>
      <c r="N129" s="1">
        <v>-300</v>
      </c>
      <c r="O129" s="4">
        <f t="shared" si="28"/>
        <v>-3600</v>
      </c>
    </row>
    <row r="130" spans="1:15" x14ac:dyDescent="0.25">
      <c r="A130" t="s">
        <v>159</v>
      </c>
      <c r="C130" s="4">
        <f>SUM(C126:C129)</f>
        <v>89659</v>
      </c>
      <c r="D130" s="4">
        <f t="shared" ref="D130:N130" si="30">SUM(D126:D129)</f>
        <v>89062</v>
      </c>
      <c r="E130" s="4">
        <f t="shared" si="30"/>
        <v>86420</v>
      </c>
      <c r="F130" s="4">
        <f t="shared" si="30"/>
        <v>106542</v>
      </c>
      <c r="G130" s="4">
        <f t="shared" si="30"/>
        <v>94330</v>
      </c>
      <c r="H130" s="4">
        <f t="shared" si="30"/>
        <v>93973</v>
      </c>
      <c r="I130" s="4">
        <f t="shared" si="30"/>
        <v>117381</v>
      </c>
      <c r="J130" s="4">
        <f t="shared" si="30"/>
        <v>122354</v>
      </c>
      <c r="K130" s="4">
        <f t="shared" si="30"/>
        <v>115282</v>
      </c>
      <c r="L130" s="4">
        <f t="shared" si="30"/>
        <v>140975</v>
      </c>
      <c r="M130" s="4">
        <f t="shared" si="30"/>
        <v>149233</v>
      </c>
      <c r="N130" s="4">
        <f t="shared" si="30"/>
        <v>154446</v>
      </c>
      <c r="O130" s="4">
        <f t="shared" si="28"/>
        <v>1359657</v>
      </c>
    </row>
    <row r="131" spans="1:15" x14ac:dyDescent="0.25">
      <c r="O131" s="4"/>
    </row>
    <row r="132" spans="1:15" x14ac:dyDescent="0.25">
      <c r="A132" t="s">
        <v>160</v>
      </c>
      <c r="O132" s="4"/>
    </row>
    <row r="133" spans="1:15" x14ac:dyDescent="0.25">
      <c r="B133" t="s">
        <v>147</v>
      </c>
      <c r="C133" s="4">
        <f>C72-C59</f>
        <v>14461</v>
      </c>
      <c r="D133" s="4">
        <f t="shared" ref="D133:N133" si="31">D72-D59</f>
        <v>11506</v>
      </c>
      <c r="E133" s="4">
        <f t="shared" si="31"/>
        <v>11756</v>
      </c>
      <c r="F133" s="4">
        <f t="shared" si="31"/>
        <v>29131</v>
      </c>
      <c r="G133" s="4">
        <f t="shared" si="31"/>
        <v>12276</v>
      </c>
      <c r="H133" s="4">
        <f t="shared" si="31"/>
        <v>11526</v>
      </c>
      <c r="I133" s="4">
        <f t="shared" si="31"/>
        <v>15001</v>
      </c>
      <c r="J133" s="4">
        <f t="shared" si="31"/>
        <v>22046</v>
      </c>
      <c r="K133" s="4">
        <f t="shared" si="31"/>
        <v>12296</v>
      </c>
      <c r="L133" s="4">
        <f t="shared" si="31"/>
        <v>14771</v>
      </c>
      <c r="M133" s="4">
        <f t="shared" si="31"/>
        <v>12816</v>
      </c>
      <c r="N133" s="4">
        <f t="shared" si="31"/>
        <v>22066</v>
      </c>
      <c r="O133" s="4">
        <f t="shared" si="28"/>
        <v>189652</v>
      </c>
    </row>
    <row r="134" spans="1:15" x14ac:dyDescent="0.25">
      <c r="B134" t="s">
        <v>161</v>
      </c>
      <c r="C134" s="4">
        <f>C15*0.1</f>
        <v>4432.9000000000005</v>
      </c>
      <c r="D134" s="4">
        <f t="shared" ref="D134:N134" si="32">D15*0.1</f>
        <v>2932.9</v>
      </c>
      <c r="E134" s="4">
        <f t="shared" si="32"/>
        <v>2432.9</v>
      </c>
      <c r="F134" s="4">
        <f t="shared" si="32"/>
        <v>4738.3</v>
      </c>
      <c r="G134" s="4">
        <f t="shared" si="32"/>
        <v>3238.4</v>
      </c>
      <c r="H134" s="4">
        <f t="shared" si="32"/>
        <v>2738.4</v>
      </c>
      <c r="I134" s="4">
        <f t="shared" si="32"/>
        <v>5043.9000000000005</v>
      </c>
      <c r="J134" s="4">
        <f t="shared" si="32"/>
        <v>3543.9</v>
      </c>
      <c r="K134" s="4">
        <f t="shared" si="32"/>
        <v>3043.9</v>
      </c>
      <c r="L134" s="4">
        <f t="shared" si="32"/>
        <v>5349.4000000000005</v>
      </c>
      <c r="M134" s="4">
        <f t="shared" si="32"/>
        <v>3849.4</v>
      </c>
      <c r="N134" s="4">
        <f t="shared" si="32"/>
        <v>3349.4</v>
      </c>
      <c r="O134" s="4">
        <f t="shared" si="28"/>
        <v>44693.700000000012</v>
      </c>
    </row>
    <row r="135" spans="1:15" x14ac:dyDescent="0.25">
      <c r="B135" t="s">
        <v>162</v>
      </c>
      <c r="C135" s="1">
        <f>(C72-C59)/11</f>
        <v>1314.6363636363637</v>
      </c>
      <c r="D135" s="1">
        <f t="shared" ref="D135:N135" si="33">(D72-D59)/11</f>
        <v>1046</v>
      </c>
      <c r="E135" s="1">
        <f t="shared" si="33"/>
        <v>1068.7272727272727</v>
      </c>
      <c r="F135" s="1">
        <f t="shared" si="33"/>
        <v>2648.2727272727275</v>
      </c>
      <c r="G135" s="1">
        <f t="shared" si="33"/>
        <v>1116</v>
      </c>
      <c r="H135" s="1">
        <f t="shared" si="33"/>
        <v>1047.8181818181818</v>
      </c>
      <c r="I135" s="1">
        <f t="shared" si="33"/>
        <v>1363.7272727272727</v>
      </c>
      <c r="J135" s="1">
        <f t="shared" si="33"/>
        <v>2004.1818181818182</v>
      </c>
      <c r="K135" s="1">
        <f t="shared" si="33"/>
        <v>1117.8181818181818</v>
      </c>
      <c r="L135" s="1">
        <f t="shared" si="33"/>
        <v>1342.8181818181818</v>
      </c>
      <c r="M135" s="1">
        <f t="shared" si="33"/>
        <v>1165.090909090909</v>
      </c>
      <c r="N135" s="1">
        <f t="shared" si="33"/>
        <v>2006</v>
      </c>
      <c r="O135" s="4">
        <f t="shared" si="28"/>
        <v>17241.090909090908</v>
      </c>
    </row>
    <row r="136" spans="1:15" x14ac:dyDescent="0.25">
      <c r="B136" t="s">
        <v>163</v>
      </c>
      <c r="O136" s="4"/>
    </row>
    <row r="137" spans="1:15" x14ac:dyDescent="0.25">
      <c r="B137" t="s">
        <v>172</v>
      </c>
      <c r="C137" s="1">
        <v>33500</v>
      </c>
      <c r="D137" s="1">
        <v>32500</v>
      </c>
      <c r="E137" s="1">
        <v>31500</v>
      </c>
      <c r="F137" s="1">
        <v>30500</v>
      </c>
      <c r="G137" s="1">
        <v>29500</v>
      </c>
      <c r="H137" s="1">
        <v>28500</v>
      </c>
      <c r="I137" s="1">
        <v>27500</v>
      </c>
      <c r="J137" s="1">
        <v>26500</v>
      </c>
      <c r="K137" s="1">
        <v>25500</v>
      </c>
      <c r="L137" s="1">
        <v>24500</v>
      </c>
      <c r="M137" s="1">
        <v>23500</v>
      </c>
      <c r="N137" s="1">
        <v>22500</v>
      </c>
      <c r="O137" s="4">
        <f t="shared" si="28"/>
        <v>336000</v>
      </c>
    </row>
    <row r="138" spans="1:15" x14ac:dyDescent="0.25">
      <c r="A138" t="s">
        <v>166</v>
      </c>
      <c r="C138" s="4">
        <f>C133+C134+C136+C137-C135</f>
        <v>51079.263636363641</v>
      </c>
      <c r="D138" s="4">
        <f t="shared" ref="D138:N138" si="34">D133+D134+D136+D137-D135</f>
        <v>45892.9</v>
      </c>
      <c r="E138" s="4">
        <f t="shared" si="34"/>
        <v>44620.172727272729</v>
      </c>
      <c r="F138" s="4">
        <f t="shared" si="34"/>
        <v>61721.027272727275</v>
      </c>
      <c r="G138" s="4">
        <f t="shared" si="34"/>
        <v>43898.400000000001</v>
      </c>
      <c r="H138" s="4">
        <f t="shared" si="34"/>
        <v>41716.581818181818</v>
      </c>
      <c r="I138" s="4">
        <f t="shared" si="34"/>
        <v>46181.172727272729</v>
      </c>
      <c r="J138" s="4">
        <f t="shared" si="34"/>
        <v>50085.718181818185</v>
      </c>
      <c r="K138" s="4">
        <f t="shared" si="34"/>
        <v>39722.081818181818</v>
      </c>
      <c r="L138" s="4">
        <f t="shared" si="34"/>
        <v>43277.581818181818</v>
      </c>
      <c r="M138" s="4">
        <f t="shared" si="34"/>
        <v>39000.30909090909</v>
      </c>
      <c r="N138" s="4">
        <f t="shared" si="34"/>
        <v>45909.4</v>
      </c>
      <c r="O138" s="4">
        <f t="shared" si="28"/>
        <v>553104.60909090913</v>
      </c>
    </row>
    <row r="139" spans="1:15" x14ac:dyDescent="0.25"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x14ac:dyDescent="0.25">
      <c r="A140" t="s">
        <v>167</v>
      </c>
      <c r="C140" s="4">
        <f>C130-C138</f>
        <v>38579.736363636359</v>
      </c>
      <c r="D140" s="4">
        <f t="shared" ref="D140:N140" si="35">D130-D138</f>
        <v>43169.1</v>
      </c>
      <c r="E140" s="4">
        <f t="shared" si="35"/>
        <v>41799.827272727271</v>
      </c>
      <c r="F140" s="4">
        <f t="shared" si="35"/>
        <v>44820.972727272725</v>
      </c>
      <c r="G140" s="4">
        <f t="shared" si="35"/>
        <v>50431.6</v>
      </c>
      <c r="H140" s="4">
        <f t="shared" si="35"/>
        <v>52256.418181818182</v>
      </c>
      <c r="I140" s="4">
        <f t="shared" si="35"/>
        <v>71199.827272727271</v>
      </c>
      <c r="J140" s="4">
        <f t="shared" si="35"/>
        <v>72268.281818181815</v>
      </c>
      <c r="K140" s="4">
        <f t="shared" si="35"/>
        <v>75559.918181818182</v>
      </c>
      <c r="L140" s="4">
        <f t="shared" si="35"/>
        <v>97697.418181818182</v>
      </c>
      <c r="M140" s="4">
        <f t="shared" si="35"/>
        <v>110232.69090909092</v>
      </c>
      <c r="N140" s="4">
        <f t="shared" si="35"/>
        <v>108536.6</v>
      </c>
      <c r="O140" s="4"/>
    </row>
  </sheetData>
  <mergeCells count="1">
    <mergeCell ref="A1:F1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49" fitToHeight="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workbookViewId="0">
      <selection activeCell="F4" sqref="F4"/>
    </sheetView>
  </sheetViews>
  <sheetFormatPr defaultRowHeight="15" x14ac:dyDescent="0.25"/>
  <cols>
    <col min="1" max="1" width="5.7109375" customWidth="1"/>
    <col min="2" max="2" width="25.7109375" customWidth="1"/>
    <col min="3" max="14" width="12.7109375" customWidth="1"/>
    <col min="15" max="15" width="15.7109375" customWidth="1"/>
    <col min="16" max="18" width="12.7109375" customWidth="1"/>
  </cols>
  <sheetData>
    <row r="1" spans="1:15" x14ac:dyDescent="0.25">
      <c r="A1" s="22" t="s">
        <v>177</v>
      </c>
      <c r="B1" s="22"/>
      <c r="C1" s="22"/>
      <c r="D1" s="22"/>
      <c r="E1" s="22"/>
      <c r="F1" s="22"/>
    </row>
    <row r="2" spans="1:15" x14ac:dyDescent="0.25">
      <c r="A2" s="2" t="s">
        <v>171</v>
      </c>
    </row>
    <row r="4" spans="1:15" x14ac:dyDescent="0.25">
      <c r="A4" s="2" t="s">
        <v>0</v>
      </c>
      <c r="B4" s="2"/>
      <c r="C4" s="2" t="s">
        <v>1</v>
      </c>
      <c r="D4" s="2" t="s">
        <v>2</v>
      </c>
      <c r="E4" s="2" t="s">
        <v>98</v>
      </c>
      <c r="F4" s="2" t="s">
        <v>4</v>
      </c>
      <c r="G4" s="2" t="s">
        <v>99</v>
      </c>
      <c r="H4" s="2" t="s">
        <v>100</v>
      </c>
      <c r="I4" s="2" t="s">
        <v>97</v>
      </c>
      <c r="J4" s="2" t="s">
        <v>8</v>
      </c>
      <c r="K4" s="2" t="s">
        <v>101</v>
      </c>
      <c r="L4" s="2" t="s">
        <v>10</v>
      </c>
      <c r="M4" s="2" t="s">
        <v>102</v>
      </c>
      <c r="N4" s="2" t="s">
        <v>12</v>
      </c>
      <c r="O4" s="2" t="s">
        <v>15</v>
      </c>
    </row>
    <row r="5" spans="1:15" x14ac:dyDescent="0.25">
      <c r="B5" t="s">
        <v>174</v>
      </c>
      <c r="C5" s="1">
        <v>65000</v>
      </c>
      <c r="D5" s="1">
        <v>65000</v>
      </c>
      <c r="E5" s="1">
        <v>67500</v>
      </c>
      <c r="F5" s="1">
        <v>67500</v>
      </c>
      <c r="G5" s="1">
        <v>70000</v>
      </c>
      <c r="H5" s="1">
        <v>70000</v>
      </c>
      <c r="I5" s="1">
        <v>72500</v>
      </c>
      <c r="J5" s="1">
        <v>72500</v>
      </c>
      <c r="K5" s="1">
        <v>75000</v>
      </c>
      <c r="L5" s="1">
        <v>75000</v>
      </c>
      <c r="M5" s="1">
        <v>77500</v>
      </c>
      <c r="N5" s="1">
        <v>77500</v>
      </c>
      <c r="O5" s="1">
        <f t="shared" ref="O5:O40" si="0">SUM(C5:N5)</f>
        <v>855000</v>
      </c>
    </row>
    <row r="6" spans="1:15" x14ac:dyDescent="0.25">
      <c r="B6" t="s">
        <v>103</v>
      </c>
      <c r="C6" s="1">
        <v>6500</v>
      </c>
      <c r="D6" s="1">
        <v>6500</v>
      </c>
      <c r="E6" s="1">
        <v>6750</v>
      </c>
      <c r="F6" s="1">
        <v>6750</v>
      </c>
      <c r="G6" s="1">
        <v>7000</v>
      </c>
      <c r="H6" s="1">
        <v>7000</v>
      </c>
      <c r="I6" s="1">
        <v>7250</v>
      </c>
      <c r="J6" s="1">
        <v>7250</v>
      </c>
      <c r="K6" s="1">
        <v>7500</v>
      </c>
      <c r="L6" s="1">
        <v>7500</v>
      </c>
      <c r="M6" s="1">
        <v>7750</v>
      </c>
      <c r="N6" s="1">
        <v>7750</v>
      </c>
      <c r="O6" s="1">
        <f t="shared" si="0"/>
        <v>85500</v>
      </c>
    </row>
    <row r="7" spans="1:15" x14ac:dyDescent="0.25">
      <c r="B7" t="s">
        <v>104</v>
      </c>
      <c r="C7" s="1">
        <v>6500</v>
      </c>
      <c r="D7" s="1">
        <v>6500</v>
      </c>
      <c r="E7" s="1">
        <v>6750</v>
      </c>
      <c r="F7" s="1">
        <v>6750</v>
      </c>
      <c r="G7" s="1">
        <v>7000</v>
      </c>
      <c r="H7" s="1">
        <v>7000</v>
      </c>
      <c r="I7" s="1">
        <v>7250</v>
      </c>
      <c r="J7" s="1">
        <v>7250</v>
      </c>
      <c r="K7" s="1">
        <v>7500</v>
      </c>
      <c r="L7" s="1">
        <v>7500</v>
      </c>
      <c r="M7" s="1">
        <v>7750</v>
      </c>
      <c r="N7" s="1">
        <v>7750</v>
      </c>
      <c r="O7" s="1">
        <f t="shared" si="0"/>
        <v>85500</v>
      </c>
    </row>
    <row r="8" spans="1:15" x14ac:dyDescent="0.25">
      <c r="B8" t="s">
        <v>105</v>
      </c>
      <c r="C8" s="1">
        <v>3000</v>
      </c>
      <c r="D8" s="1">
        <v>3000</v>
      </c>
      <c r="E8" s="1">
        <v>3000</v>
      </c>
      <c r="F8" s="1">
        <v>3000</v>
      </c>
      <c r="G8" s="1">
        <v>3000</v>
      </c>
      <c r="H8" s="1">
        <v>3000</v>
      </c>
      <c r="I8" s="1">
        <v>3000</v>
      </c>
      <c r="J8" s="1">
        <v>3000</v>
      </c>
      <c r="K8" s="1">
        <v>3000</v>
      </c>
      <c r="L8" s="1">
        <v>3000</v>
      </c>
      <c r="M8" s="1">
        <v>3000</v>
      </c>
      <c r="N8" s="1">
        <v>3000</v>
      </c>
      <c r="O8" s="1">
        <f t="shared" si="0"/>
        <v>36000</v>
      </c>
    </row>
    <row r="9" spans="1:15" x14ac:dyDescent="0.25">
      <c r="B9" t="s">
        <v>175</v>
      </c>
      <c r="C9" s="1">
        <v>200</v>
      </c>
      <c r="D9" s="1">
        <v>200</v>
      </c>
      <c r="E9" s="1">
        <v>200</v>
      </c>
      <c r="F9" s="1">
        <v>200</v>
      </c>
      <c r="G9" s="1">
        <v>200</v>
      </c>
      <c r="H9" s="1">
        <v>200</v>
      </c>
      <c r="I9" s="1">
        <v>200</v>
      </c>
      <c r="J9" s="1">
        <v>200</v>
      </c>
      <c r="K9" s="1">
        <v>200</v>
      </c>
      <c r="L9" s="1">
        <v>200</v>
      </c>
      <c r="M9" s="1">
        <v>200</v>
      </c>
      <c r="N9" s="1">
        <v>200</v>
      </c>
      <c r="O9" s="1">
        <f t="shared" si="0"/>
        <v>2400</v>
      </c>
    </row>
    <row r="10" spans="1:15" x14ac:dyDescent="0.25">
      <c r="B10" t="s">
        <v>106</v>
      </c>
      <c r="C10" s="1">
        <v>1500</v>
      </c>
      <c r="D10" s="1"/>
      <c r="E10" s="1"/>
      <c r="F10" s="1"/>
      <c r="G10" s="1"/>
      <c r="H10" s="1"/>
      <c r="I10" s="1">
        <v>1500</v>
      </c>
      <c r="J10" s="1"/>
      <c r="K10" s="1"/>
      <c r="L10" s="1"/>
      <c r="M10" s="1"/>
      <c r="N10" s="1"/>
      <c r="O10" s="1">
        <f t="shared" si="0"/>
        <v>3000</v>
      </c>
    </row>
    <row r="11" spans="1:15" x14ac:dyDescent="0.25">
      <c r="B11" t="s">
        <v>107</v>
      </c>
      <c r="C11" s="1"/>
      <c r="D11" s="1"/>
    </row>
    <row r="12" spans="1:15" x14ac:dyDescent="0.25">
      <c r="A12" s="2" t="s">
        <v>33</v>
      </c>
      <c r="B12" s="2"/>
      <c r="C12" s="6">
        <f>SUM(C5:C11)</f>
        <v>82700</v>
      </c>
      <c r="D12" s="6">
        <f t="shared" ref="D12:N12" si="1">SUM(D5:D11)</f>
        <v>81200</v>
      </c>
      <c r="E12" s="6">
        <f t="shared" si="1"/>
        <v>84200</v>
      </c>
      <c r="F12" s="6">
        <f t="shared" si="1"/>
        <v>84200</v>
      </c>
      <c r="G12" s="6">
        <f t="shared" si="1"/>
        <v>87200</v>
      </c>
      <c r="H12" s="6">
        <f t="shared" si="1"/>
        <v>87200</v>
      </c>
      <c r="I12" s="6">
        <f t="shared" si="1"/>
        <v>91700</v>
      </c>
      <c r="J12" s="6">
        <f t="shared" si="1"/>
        <v>90200</v>
      </c>
      <c r="K12" s="6">
        <f t="shared" si="1"/>
        <v>93200</v>
      </c>
      <c r="L12" s="6">
        <f t="shared" si="1"/>
        <v>93200</v>
      </c>
      <c r="M12" s="6">
        <f t="shared" si="1"/>
        <v>96200</v>
      </c>
      <c r="N12" s="6">
        <f t="shared" si="1"/>
        <v>96200</v>
      </c>
      <c r="O12" s="6">
        <f t="shared" si="0"/>
        <v>1067400</v>
      </c>
    </row>
    <row r="14" spans="1:15" x14ac:dyDescent="0.25">
      <c r="A14" t="s">
        <v>112</v>
      </c>
    </row>
    <row r="15" spans="1:15" x14ac:dyDescent="0.25">
      <c r="B15" t="s">
        <v>108</v>
      </c>
      <c r="C15" s="1">
        <v>750</v>
      </c>
      <c r="D15" s="1">
        <v>750</v>
      </c>
      <c r="E15" s="1">
        <v>750</v>
      </c>
      <c r="F15" s="1">
        <v>750</v>
      </c>
      <c r="G15" s="1">
        <v>750</v>
      </c>
      <c r="H15" s="1">
        <v>750</v>
      </c>
      <c r="I15" s="1">
        <v>750</v>
      </c>
      <c r="J15" s="1">
        <v>750</v>
      </c>
      <c r="K15" s="1">
        <v>750</v>
      </c>
      <c r="L15" s="1">
        <v>750</v>
      </c>
      <c r="M15" s="1">
        <v>750</v>
      </c>
      <c r="N15" s="1">
        <v>750</v>
      </c>
      <c r="O15" s="1">
        <f t="shared" si="0"/>
        <v>9000</v>
      </c>
    </row>
    <row r="16" spans="1:15" x14ac:dyDescent="0.25">
      <c r="B16" t="s">
        <v>109</v>
      </c>
      <c r="C16" s="1">
        <v>1500</v>
      </c>
      <c r="D16" s="1">
        <v>1500</v>
      </c>
      <c r="E16" s="1">
        <v>1500</v>
      </c>
      <c r="F16" s="1">
        <v>1500</v>
      </c>
      <c r="G16" s="1">
        <v>1500</v>
      </c>
      <c r="H16" s="1">
        <v>1500</v>
      </c>
      <c r="I16" s="1">
        <v>1500</v>
      </c>
      <c r="J16" s="1">
        <v>1500</v>
      </c>
      <c r="K16" s="1">
        <v>1500</v>
      </c>
      <c r="L16" s="1">
        <v>1500</v>
      </c>
      <c r="M16" s="1">
        <v>1500</v>
      </c>
      <c r="N16" s="1">
        <v>1500</v>
      </c>
      <c r="O16" s="1">
        <f t="shared" si="0"/>
        <v>18000</v>
      </c>
    </row>
    <row r="17" spans="1:15" x14ac:dyDescent="0.25">
      <c r="B17" t="s">
        <v>110</v>
      </c>
      <c r="C17" s="1">
        <f>C7/2</f>
        <v>3250</v>
      </c>
      <c r="D17" s="1">
        <f t="shared" ref="D17:N17" si="2">D7/2</f>
        <v>3250</v>
      </c>
      <c r="E17" s="1">
        <f t="shared" si="2"/>
        <v>3375</v>
      </c>
      <c r="F17" s="1">
        <f t="shared" si="2"/>
        <v>3375</v>
      </c>
      <c r="G17" s="1">
        <f t="shared" si="2"/>
        <v>3500</v>
      </c>
      <c r="H17" s="1">
        <f t="shared" si="2"/>
        <v>3500</v>
      </c>
      <c r="I17" s="1">
        <f t="shared" si="2"/>
        <v>3625</v>
      </c>
      <c r="J17" s="1">
        <f t="shared" si="2"/>
        <v>3625</v>
      </c>
      <c r="K17" s="1">
        <f t="shared" si="2"/>
        <v>3750</v>
      </c>
      <c r="L17" s="1">
        <f t="shared" si="2"/>
        <v>3750</v>
      </c>
      <c r="M17" s="1">
        <f t="shared" si="2"/>
        <v>3875</v>
      </c>
      <c r="N17" s="1">
        <f t="shared" si="2"/>
        <v>3875</v>
      </c>
      <c r="O17" s="1">
        <f t="shared" si="0"/>
        <v>42750</v>
      </c>
    </row>
    <row r="18" spans="1:15" x14ac:dyDescent="0.25">
      <c r="B18" t="s">
        <v>111</v>
      </c>
      <c r="C18" s="1">
        <v>60</v>
      </c>
      <c r="D18" s="1">
        <v>61</v>
      </c>
      <c r="E18" s="1">
        <v>62</v>
      </c>
      <c r="F18" s="1">
        <v>63</v>
      </c>
      <c r="G18" s="1">
        <v>64</v>
      </c>
      <c r="H18" s="1">
        <v>65</v>
      </c>
      <c r="I18" s="1">
        <v>66</v>
      </c>
      <c r="J18" s="1">
        <v>67</v>
      </c>
      <c r="K18" s="1">
        <v>68</v>
      </c>
      <c r="L18" s="1">
        <v>69</v>
      </c>
      <c r="M18" s="1">
        <v>70</v>
      </c>
      <c r="N18" s="1">
        <v>71</v>
      </c>
      <c r="O18" s="1">
        <f t="shared" si="0"/>
        <v>786</v>
      </c>
    </row>
    <row r="19" spans="1:15" x14ac:dyDescent="0.25">
      <c r="A19" s="9" t="s">
        <v>113</v>
      </c>
      <c r="B19" s="9"/>
      <c r="C19" s="10">
        <f>SUM(C15:C18)</f>
        <v>5560</v>
      </c>
      <c r="D19" s="10">
        <f t="shared" ref="D19:N19" si="3">SUM(D15:D18)</f>
        <v>5561</v>
      </c>
      <c r="E19" s="10">
        <f t="shared" si="3"/>
        <v>5687</v>
      </c>
      <c r="F19" s="10">
        <f t="shared" si="3"/>
        <v>5688</v>
      </c>
      <c r="G19" s="10">
        <f t="shared" si="3"/>
        <v>5814</v>
      </c>
      <c r="H19" s="10">
        <f t="shared" si="3"/>
        <v>5815</v>
      </c>
      <c r="I19" s="10">
        <f t="shared" si="3"/>
        <v>5941</v>
      </c>
      <c r="J19" s="10">
        <f t="shared" si="3"/>
        <v>5942</v>
      </c>
      <c r="K19" s="10">
        <f t="shared" si="3"/>
        <v>6068</v>
      </c>
      <c r="L19" s="10">
        <f t="shared" si="3"/>
        <v>6069</v>
      </c>
      <c r="M19" s="10">
        <f t="shared" si="3"/>
        <v>6195</v>
      </c>
      <c r="N19" s="10">
        <f t="shared" si="3"/>
        <v>6196</v>
      </c>
      <c r="O19" s="10">
        <f t="shared" si="0"/>
        <v>70536</v>
      </c>
    </row>
    <row r="20" spans="1:15" x14ac:dyDescent="0.25">
      <c r="A20" t="s">
        <v>118</v>
      </c>
    </row>
    <row r="21" spans="1:15" x14ac:dyDescent="0.25">
      <c r="B21" t="s">
        <v>114</v>
      </c>
      <c r="C21" s="1">
        <v>28000</v>
      </c>
      <c r="D21" s="1">
        <v>28000</v>
      </c>
      <c r="E21" s="1">
        <v>29000</v>
      </c>
      <c r="F21" s="1">
        <v>29000</v>
      </c>
      <c r="G21" s="1">
        <v>30000</v>
      </c>
      <c r="H21" s="1">
        <v>30000</v>
      </c>
      <c r="I21" s="1">
        <v>31000</v>
      </c>
      <c r="J21" s="1">
        <v>31000</v>
      </c>
      <c r="K21" s="1">
        <v>32000</v>
      </c>
      <c r="L21" s="1">
        <v>32000</v>
      </c>
      <c r="M21" s="1">
        <v>33000</v>
      </c>
      <c r="N21" s="1">
        <v>33000</v>
      </c>
      <c r="O21" s="1">
        <f t="shared" si="0"/>
        <v>366000</v>
      </c>
    </row>
    <row r="22" spans="1:15" x14ac:dyDescent="0.25">
      <c r="B22" t="s">
        <v>115</v>
      </c>
      <c r="C22" s="4">
        <f>C21*0.035</f>
        <v>980.00000000000011</v>
      </c>
      <c r="D22" s="4">
        <f t="shared" ref="D22:N22" si="4">D21*0.035</f>
        <v>980.00000000000011</v>
      </c>
      <c r="E22" s="4">
        <f t="shared" si="4"/>
        <v>1015.0000000000001</v>
      </c>
      <c r="F22" s="4">
        <f t="shared" si="4"/>
        <v>1015.0000000000001</v>
      </c>
      <c r="G22" s="4">
        <f t="shared" si="4"/>
        <v>1050</v>
      </c>
      <c r="H22" s="4">
        <f t="shared" si="4"/>
        <v>1050</v>
      </c>
      <c r="I22" s="4">
        <f t="shared" si="4"/>
        <v>1085</v>
      </c>
      <c r="J22" s="4">
        <f t="shared" si="4"/>
        <v>1085</v>
      </c>
      <c r="K22" s="4">
        <f t="shared" si="4"/>
        <v>1120</v>
      </c>
      <c r="L22" s="4">
        <f t="shared" si="4"/>
        <v>1120</v>
      </c>
      <c r="M22" s="4">
        <f t="shared" si="4"/>
        <v>1155</v>
      </c>
      <c r="N22" s="4">
        <f t="shared" si="4"/>
        <v>1155</v>
      </c>
      <c r="O22" s="1">
        <f t="shared" si="0"/>
        <v>12810</v>
      </c>
    </row>
    <row r="23" spans="1:15" x14ac:dyDescent="0.25">
      <c r="B23" t="s">
        <v>55</v>
      </c>
      <c r="C23" s="15">
        <f>C21*0.095</f>
        <v>2660</v>
      </c>
      <c r="D23" s="15">
        <f t="shared" ref="D23:N23" si="5">D21*0.095</f>
        <v>2660</v>
      </c>
      <c r="E23" s="15">
        <f t="shared" si="5"/>
        <v>2755</v>
      </c>
      <c r="F23" s="15">
        <f t="shared" si="5"/>
        <v>2755</v>
      </c>
      <c r="G23" s="15">
        <f t="shared" si="5"/>
        <v>2850</v>
      </c>
      <c r="H23" s="15">
        <f t="shared" si="5"/>
        <v>2850</v>
      </c>
      <c r="I23" s="15">
        <f t="shared" si="5"/>
        <v>2945</v>
      </c>
      <c r="J23" s="15">
        <f t="shared" si="5"/>
        <v>2945</v>
      </c>
      <c r="K23" s="15">
        <f t="shared" si="5"/>
        <v>3040</v>
      </c>
      <c r="L23" s="15">
        <f t="shared" si="5"/>
        <v>3040</v>
      </c>
      <c r="M23" s="15">
        <f t="shared" si="5"/>
        <v>3135</v>
      </c>
      <c r="N23" s="15">
        <f t="shared" si="5"/>
        <v>3135</v>
      </c>
      <c r="O23" s="1">
        <f t="shared" si="0"/>
        <v>34770</v>
      </c>
    </row>
    <row r="24" spans="1:15" x14ac:dyDescent="0.25">
      <c r="B24" t="s">
        <v>116</v>
      </c>
      <c r="C24" s="1">
        <v>250</v>
      </c>
      <c r="D24" s="1">
        <v>250</v>
      </c>
      <c r="E24" s="1">
        <v>250</v>
      </c>
      <c r="F24" s="1">
        <v>250</v>
      </c>
      <c r="G24" s="1">
        <v>250</v>
      </c>
      <c r="H24" s="1">
        <v>250</v>
      </c>
      <c r="I24" s="1">
        <v>250</v>
      </c>
      <c r="J24" s="1">
        <v>250</v>
      </c>
      <c r="K24" s="1">
        <v>250</v>
      </c>
      <c r="L24" s="1">
        <v>250</v>
      </c>
      <c r="M24" s="1">
        <v>250</v>
      </c>
      <c r="N24" s="1">
        <v>250</v>
      </c>
      <c r="O24" s="1">
        <f t="shared" si="0"/>
        <v>3000</v>
      </c>
    </row>
    <row r="25" spans="1:15" x14ac:dyDescent="0.25">
      <c r="B25" t="s">
        <v>26</v>
      </c>
      <c r="C25" s="1">
        <v>50</v>
      </c>
      <c r="D25" s="1">
        <v>50</v>
      </c>
      <c r="E25" s="1">
        <v>50</v>
      </c>
      <c r="F25" s="1">
        <v>50</v>
      </c>
      <c r="G25" s="1">
        <v>50</v>
      </c>
      <c r="H25" s="1">
        <v>50</v>
      </c>
      <c r="I25" s="1">
        <v>50</v>
      </c>
      <c r="J25" s="1">
        <v>50</v>
      </c>
      <c r="K25" s="1">
        <v>50</v>
      </c>
      <c r="L25" s="1">
        <v>50</v>
      </c>
      <c r="M25" s="1">
        <v>50</v>
      </c>
      <c r="N25" s="1">
        <v>50</v>
      </c>
      <c r="O25" s="1">
        <f t="shared" si="0"/>
        <v>600</v>
      </c>
    </row>
    <row r="26" spans="1:15" x14ac:dyDescent="0.25">
      <c r="B26" t="s">
        <v>82</v>
      </c>
      <c r="C26" s="1">
        <v>200</v>
      </c>
      <c r="D26" s="1">
        <v>200</v>
      </c>
      <c r="E26" s="1">
        <v>200</v>
      </c>
      <c r="F26" s="1">
        <v>200</v>
      </c>
      <c r="G26" s="1">
        <v>200</v>
      </c>
      <c r="H26" s="1">
        <v>200</v>
      </c>
      <c r="I26" s="1">
        <v>200</v>
      </c>
      <c r="J26" s="1">
        <v>200</v>
      </c>
      <c r="K26" s="1">
        <v>200</v>
      </c>
      <c r="L26" s="1">
        <v>200</v>
      </c>
      <c r="M26" s="1">
        <v>200</v>
      </c>
      <c r="N26" s="1">
        <v>200</v>
      </c>
      <c r="O26" s="1">
        <f t="shared" si="0"/>
        <v>2400</v>
      </c>
    </row>
    <row r="27" spans="1:15" x14ac:dyDescent="0.25">
      <c r="A27" t="s">
        <v>117</v>
      </c>
      <c r="B27" s="3"/>
      <c r="C27" s="12">
        <f>SUM(C21:C26)</f>
        <v>32140</v>
      </c>
      <c r="D27" s="12">
        <f t="shared" ref="D27:N27" si="6">SUM(D21:D26)</f>
        <v>32140</v>
      </c>
      <c r="E27" s="12">
        <f t="shared" si="6"/>
        <v>33270</v>
      </c>
      <c r="F27" s="12">
        <f t="shared" si="6"/>
        <v>33270</v>
      </c>
      <c r="G27" s="12">
        <f t="shared" si="6"/>
        <v>34400</v>
      </c>
      <c r="H27" s="12">
        <f t="shared" si="6"/>
        <v>34400</v>
      </c>
      <c r="I27" s="12">
        <f t="shared" si="6"/>
        <v>35530</v>
      </c>
      <c r="J27" s="12">
        <f t="shared" si="6"/>
        <v>35530</v>
      </c>
      <c r="K27" s="12">
        <f t="shared" si="6"/>
        <v>36660</v>
      </c>
      <c r="L27" s="12">
        <f t="shared" si="6"/>
        <v>36660</v>
      </c>
      <c r="M27" s="12">
        <f t="shared" si="6"/>
        <v>37790</v>
      </c>
      <c r="N27" s="12">
        <f t="shared" si="6"/>
        <v>37790</v>
      </c>
      <c r="O27" s="10">
        <f t="shared" si="0"/>
        <v>419580</v>
      </c>
    </row>
    <row r="29" spans="1:15" x14ac:dyDescent="0.25">
      <c r="A29" s="7" t="s">
        <v>119</v>
      </c>
      <c r="B29" s="7"/>
      <c r="C29" s="8">
        <f>C12-C19-C27</f>
        <v>45000</v>
      </c>
      <c r="D29" s="8">
        <f t="shared" ref="D29:N29" si="7">D12-D19-D27</f>
        <v>43499</v>
      </c>
      <c r="E29" s="8">
        <f t="shared" si="7"/>
        <v>45243</v>
      </c>
      <c r="F29" s="8">
        <f t="shared" si="7"/>
        <v>45242</v>
      </c>
      <c r="G29" s="8">
        <f t="shared" si="7"/>
        <v>46986</v>
      </c>
      <c r="H29" s="8">
        <f t="shared" si="7"/>
        <v>46985</v>
      </c>
      <c r="I29" s="8">
        <f t="shared" si="7"/>
        <v>50229</v>
      </c>
      <c r="J29" s="8">
        <f t="shared" si="7"/>
        <v>48728</v>
      </c>
      <c r="K29" s="8">
        <f t="shared" si="7"/>
        <v>50472</v>
      </c>
      <c r="L29" s="8">
        <f t="shared" si="7"/>
        <v>50471</v>
      </c>
      <c r="M29" s="8">
        <f t="shared" si="7"/>
        <v>52215</v>
      </c>
      <c r="N29" s="8">
        <f t="shared" si="7"/>
        <v>52214</v>
      </c>
      <c r="O29" s="13">
        <f t="shared" si="0"/>
        <v>577284</v>
      </c>
    </row>
    <row r="31" spans="1:15" x14ac:dyDescent="0.25">
      <c r="A31" t="s">
        <v>120</v>
      </c>
    </row>
    <row r="32" spans="1:15" x14ac:dyDescent="0.25">
      <c r="B32" t="s">
        <v>14</v>
      </c>
      <c r="C32" s="1">
        <f>C5*0.1</f>
        <v>6500</v>
      </c>
      <c r="D32" s="1">
        <f t="shared" ref="D32:N32" si="8">D5*0.1</f>
        <v>6500</v>
      </c>
      <c r="E32" s="1">
        <f t="shared" si="8"/>
        <v>6750</v>
      </c>
      <c r="F32" s="1">
        <f t="shared" si="8"/>
        <v>6750</v>
      </c>
      <c r="G32" s="1">
        <f t="shared" si="8"/>
        <v>7000</v>
      </c>
      <c r="H32" s="1">
        <f t="shared" si="8"/>
        <v>7000</v>
      </c>
      <c r="I32" s="1">
        <f t="shared" si="8"/>
        <v>7250</v>
      </c>
      <c r="J32" s="1">
        <f t="shared" si="8"/>
        <v>7250</v>
      </c>
      <c r="K32" s="1">
        <f t="shared" si="8"/>
        <v>7500</v>
      </c>
      <c r="L32" s="1">
        <f t="shared" si="8"/>
        <v>7500</v>
      </c>
      <c r="M32" s="1">
        <f t="shared" si="8"/>
        <v>7750</v>
      </c>
      <c r="N32" s="1">
        <f t="shared" si="8"/>
        <v>7750</v>
      </c>
      <c r="O32" s="1">
        <f t="shared" si="0"/>
        <v>85500</v>
      </c>
    </row>
    <row r="33" spans="1:15" x14ac:dyDescent="0.25">
      <c r="B33" t="s">
        <v>22</v>
      </c>
      <c r="C33" s="1">
        <v>1000</v>
      </c>
      <c r="D33" s="1">
        <v>1000</v>
      </c>
      <c r="E33" s="1">
        <v>1000</v>
      </c>
      <c r="F33" s="1">
        <v>1000</v>
      </c>
      <c r="G33" s="1">
        <v>1000</v>
      </c>
      <c r="H33" s="1">
        <v>1000</v>
      </c>
      <c r="I33" s="1">
        <v>1000</v>
      </c>
      <c r="J33" s="1">
        <v>1000</v>
      </c>
      <c r="K33" s="1">
        <v>1000</v>
      </c>
      <c r="L33" s="1">
        <v>1000</v>
      </c>
      <c r="M33" s="1">
        <v>1000</v>
      </c>
      <c r="N33" s="1">
        <v>1000</v>
      </c>
      <c r="O33" s="1">
        <f t="shared" si="0"/>
        <v>12000</v>
      </c>
    </row>
    <row r="34" spans="1:15" x14ac:dyDescent="0.25">
      <c r="B34" t="s">
        <v>23</v>
      </c>
      <c r="C34" s="1">
        <v>400</v>
      </c>
      <c r="D34" s="1">
        <v>400</v>
      </c>
      <c r="E34" s="1">
        <v>400</v>
      </c>
      <c r="F34" s="1">
        <v>400</v>
      </c>
      <c r="G34" s="1">
        <v>400</v>
      </c>
      <c r="H34" s="1">
        <v>400</v>
      </c>
      <c r="I34" s="1">
        <v>400</v>
      </c>
      <c r="J34" s="1">
        <v>400</v>
      </c>
      <c r="K34" s="1">
        <v>400</v>
      </c>
      <c r="L34" s="1">
        <v>400</v>
      </c>
      <c r="M34" s="1">
        <v>400</v>
      </c>
      <c r="N34" s="1">
        <v>400</v>
      </c>
      <c r="O34" s="1">
        <f t="shared" si="0"/>
        <v>4800</v>
      </c>
    </row>
    <row r="35" spans="1:15" x14ac:dyDescent="0.25">
      <c r="B35" t="s">
        <v>140</v>
      </c>
      <c r="C35" s="1">
        <f>C5*0.05</f>
        <v>3250</v>
      </c>
      <c r="D35" s="1">
        <f t="shared" ref="D35:N35" si="9">D5*0.05</f>
        <v>3250</v>
      </c>
      <c r="E35" s="1">
        <f t="shared" si="9"/>
        <v>3375</v>
      </c>
      <c r="F35" s="1">
        <f t="shared" si="9"/>
        <v>3375</v>
      </c>
      <c r="G35" s="1">
        <f t="shared" si="9"/>
        <v>3500</v>
      </c>
      <c r="H35" s="1">
        <f t="shared" si="9"/>
        <v>3500</v>
      </c>
      <c r="I35" s="1">
        <f t="shared" si="9"/>
        <v>3625</v>
      </c>
      <c r="J35" s="1">
        <f t="shared" si="9"/>
        <v>3625</v>
      </c>
      <c r="K35" s="1">
        <f t="shared" si="9"/>
        <v>3750</v>
      </c>
      <c r="L35" s="1">
        <f t="shared" si="9"/>
        <v>3750</v>
      </c>
      <c r="M35" s="1">
        <f t="shared" si="9"/>
        <v>3875</v>
      </c>
      <c r="N35" s="1">
        <f t="shared" si="9"/>
        <v>3875</v>
      </c>
      <c r="O35" s="1">
        <f t="shared" si="0"/>
        <v>42750</v>
      </c>
    </row>
    <row r="36" spans="1:15" x14ac:dyDescent="0.25">
      <c r="B36" t="s">
        <v>25</v>
      </c>
      <c r="C36" s="1">
        <v>440</v>
      </c>
      <c r="D36" s="1">
        <v>440</v>
      </c>
      <c r="E36" s="1">
        <v>440</v>
      </c>
      <c r="F36" s="1">
        <v>440</v>
      </c>
      <c r="G36" s="1">
        <v>440</v>
      </c>
      <c r="H36" s="1">
        <v>440</v>
      </c>
      <c r="I36" s="1">
        <v>440</v>
      </c>
      <c r="J36" s="1">
        <v>440</v>
      </c>
      <c r="K36" s="1">
        <v>440</v>
      </c>
      <c r="L36" s="1">
        <v>440</v>
      </c>
      <c r="M36" s="1">
        <v>440</v>
      </c>
      <c r="N36" s="1">
        <v>440</v>
      </c>
      <c r="O36" s="1">
        <f t="shared" si="0"/>
        <v>5280</v>
      </c>
    </row>
    <row r="37" spans="1:15" x14ac:dyDescent="0.25">
      <c r="A37" s="9" t="s">
        <v>121</v>
      </c>
      <c r="B37" s="9"/>
      <c r="C37" s="10">
        <f>SUM(C32:C36)</f>
        <v>11590</v>
      </c>
      <c r="D37" s="10">
        <f t="shared" ref="D37:N37" si="10">SUM(D32:D36)</f>
        <v>11590</v>
      </c>
      <c r="E37" s="10">
        <f t="shared" si="10"/>
        <v>11965</v>
      </c>
      <c r="F37" s="10">
        <f t="shared" si="10"/>
        <v>11965</v>
      </c>
      <c r="G37" s="10">
        <f t="shared" si="10"/>
        <v>12340</v>
      </c>
      <c r="H37" s="10">
        <f t="shared" si="10"/>
        <v>12340</v>
      </c>
      <c r="I37" s="10">
        <f t="shared" si="10"/>
        <v>12715</v>
      </c>
      <c r="J37" s="10">
        <f t="shared" si="10"/>
        <v>12715</v>
      </c>
      <c r="K37" s="10">
        <f t="shared" si="10"/>
        <v>13090</v>
      </c>
      <c r="L37" s="10">
        <f t="shared" si="10"/>
        <v>13090</v>
      </c>
      <c r="M37" s="10">
        <f t="shared" si="10"/>
        <v>13465</v>
      </c>
      <c r="N37" s="10">
        <f t="shared" si="10"/>
        <v>13465</v>
      </c>
      <c r="O37" s="10">
        <f t="shared" si="0"/>
        <v>150330</v>
      </c>
    </row>
    <row r="39" spans="1:15" x14ac:dyDescent="0.25">
      <c r="A39" t="s">
        <v>56</v>
      </c>
    </row>
    <row r="40" spans="1:15" x14ac:dyDescent="0.25">
      <c r="B40" t="s">
        <v>37</v>
      </c>
      <c r="C40" s="1">
        <v>905</v>
      </c>
      <c r="D40" s="1"/>
      <c r="E40" s="1"/>
      <c r="F40" s="1">
        <v>905</v>
      </c>
      <c r="G40" s="1"/>
      <c r="H40" s="1"/>
      <c r="I40" s="1">
        <v>905</v>
      </c>
      <c r="J40" s="1"/>
      <c r="K40" s="1"/>
      <c r="L40" s="1">
        <v>905</v>
      </c>
      <c r="M40" s="1"/>
      <c r="N40" s="1"/>
      <c r="O40" s="1">
        <f t="shared" si="0"/>
        <v>3620</v>
      </c>
    </row>
    <row r="41" spans="1:15" x14ac:dyDescent="0.25">
      <c r="B41" t="s">
        <v>122</v>
      </c>
      <c r="C41" s="1">
        <v>950</v>
      </c>
      <c r="D41" s="1">
        <v>950</v>
      </c>
      <c r="E41" s="1">
        <v>950</v>
      </c>
      <c r="F41" s="1">
        <v>950</v>
      </c>
      <c r="G41" s="1">
        <v>950</v>
      </c>
      <c r="H41" s="1">
        <v>950</v>
      </c>
      <c r="I41" s="1">
        <v>950</v>
      </c>
      <c r="J41" s="1">
        <v>950</v>
      </c>
      <c r="K41" s="1">
        <v>950</v>
      </c>
      <c r="L41" s="1">
        <v>950</v>
      </c>
      <c r="M41" s="1">
        <v>950</v>
      </c>
      <c r="N41" s="1">
        <v>950</v>
      </c>
      <c r="O41" s="1">
        <f>SUM(C41:N41)</f>
        <v>11400</v>
      </c>
    </row>
    <row r="42" spans="1:15" x14ac:dyDescent="0.25">
      <c r="B42" t="s">
        <v>39</v>
      </c>
      <c r="C42" s="1">
        <v>20</v>
      </c>
      <c r="D42" s="1">
        <v>20</v>
      </c>
      <c r="E42" s="1">
        <v>20</v>
      </c>
      <c r="F42" s="1">
        <v>20</v>
      </c>
      <c r="G42" s="1">
        <v>20</v>
      </c>
      <c r="H42" s="1">
        <v>20</v>
      </c>
      <c r="I42" s="1">
        <v>20</v>
      </c>
      <c r="J42" s="1">
        <v>20</v>
      </c>
      <c r="K42" s="1">
        <v>20</v>
      </c>
      <c r="L42" s="1">
        <v>20</v>
      </c>
      <c r="M42" s="1">
        <v>20</v>
      </c>
      <c r="N42" s="1">
        <v>20</v>
      </c>
      <c r="O42" s="1">
        <f t="shared" ref="O42:O79" si="11">SUM(C42:N42)</f>
        <v>240</v>
      </c>
    </row>
    <row r="43" spans="1:15" x14ac:dyDescent="0.25">
      <c r="B43" t="s">
        <v>123</v>
      </c>
      <c r="C43" s="1">
        <v>50</v>
      </c>
      <c r="D43" s="1">
        <v>50</v>
      </c>
      <c r="E43" s="1">
        <v>50</v>
      </c>
      <c r="F43" s="1">
        <v>50</v>
      </c>
      <c r="G43" s="1">
        <v>50</v>
      </c>
      <c r="H43" s="1">
        <v>50</v>
      </c>
      <c r="I43" s="1">
        <v>50</v>
      </c>
      <c r="J43" s="1">
        <v>50</v>
      </c>
      <c r="K43" s="1">
        <v>50</v>
      </c>
      <c r="L43" s="1">
        <v>50</v>
      </c>
      <c r="M43" s="1">
        <v>50</v>
      </c>
      <c r="N43" s="1">
        <v>50</v>
      </c>
      <c r="O43" s="1">
        <f t="shared" si="11"/>
        <v>600</v>
      </c>
    </row>
    <row r="44" spans="1:15" x14ac:dyDescent="0.25">
      <c r="B44" t="s">
        <v>124</v>
      </c>
      <c r="C44" s="1"/>
      <c r="D44" s="1"/>
      <c r="E44" s="1">
        <v>200</v>
      </c>
      <c r="F44" s="1"/>
      <c r="G44" s="1"/>
      <c r="H44" s="1">
        <v>200</v>
      </c>
      <c r="I44" s="1"/>
      <c r="J44" s="1"/>
      <c r="K44" s="1">
        <v>200</v>
      </c>
      <c r="L44" s="1"/>
      <c r="M44" s="1"/>
      <c r="N44" s="1">
        <v>200</v>
      </c>
      <c r="O44" s="1">
        <f t="shared" si="11"/>
        <v>800</v>
      </c>
    </row>
    <row r="45" spans="1:15" x14ac:dyDescent="0.25">
      <c r="B45" t="s">
        <v>94</v>
      </c>
      <c r="C45" s="1">
        <v>500</v>
      </c>
      <c r="D45" s="1"/>
      <c r="E45" s="1"/>
      <c r="F45" s="1">
        <v>500</v>
      </c>
      <c r="G45" s="1"/>
      <c r="H45" s="1"/>
      <c r="I45" s="1">
        <v>500</v>
      </c>
      <c r="J45" s="1"/>
      <c r="K45" s="1"/>
      <c r="L45" s="1">
        <v>500</v>
      </c>
      <c r="M45" s="1"/>
      <c r="N45" s="1"/>
      <c r="O45" s="1">
        <f t="shared" si="11"/>
        <v>2000</v>
      </c>
    </row>
    <row r="46" spans="1:15" x14ac:dyDescent="0.25">
      <c r="B46" t="s">
        <v>126</v>
      </c>
      <c r="C46" s="1">
        <v>400</v>
      </c>
      <c r="D46" s="1">
        <v>400</v>
      </c>
      <c r="E46" s="1">
        <v>400</v>
      </c>
      <c r="F46" s="1">
        <v>400</v>
      </c>
      <c r="G46" s="1">
        <v>400</v>
      </c>
      <c r="H46" s="1">
        <v>400</v>
      </c>
      <c r="I46" s="1">
        <v>400</v>
      </c>
      <c r="J46" s="1">
        <v>400</v>
      </c>
      <c r="K46" s="1">
        <v>400</v>
      </c>
      <c r="L46" s="1">
        <v>400</v>
      </c>
      <c r="M46" s="1">
        <v>400</v>
      </c>
      <c r="N46" s="1">
        <v>400</v>
      </c>
      <c r="O46" s="1">
        <f t="shared" si="11"/>
        <v>4800</v>
      </c>
    </row>
    <row r="47" spans="1:15" x14ac:dyDescent="0.25">
      <c r="B47" t="s">
        <v>125</v>
      </c>
      <c r="C47" s="1">
        <v>1000</v>
      </c>
      <c r="D47" s="1">
        <v>1000</v>
      </c>
      <c r="E47" s="1">
        <v>1000</v>
      </c>
      <c r="F47" s="1">
        <v>1000</v>
      </c>
      <c r="G47" s="1">
        <v>1000</v>
      </c>
      <c r="H47" s="1">
        <v>1000</v>
      </c>
      <c r="I47" s="1">
        <v>1000</v>
      </c>
      <c r="J47" s="1">
        <v>1000</v>
      </c>
      <c r="K47" s="1">
        <v>1000</v>
      </c>
      <c r="L47" s="1">
        <v>1000</v>
      </c>
      <c r="M47" s="1">
        <v>1000</v>
      </c>
      <c r="N47" s="1">
        <v>1000</v>
      </c>
      <c r="O47" s="1">
        <f t="shared" si="11"/>
        <v>12000</v>
      </c>
    </row>
    <row r="48" spans="1:15" x14ac:dyDescent="0.25">
      <c r="B48" t="s">
        <v>127</v>
      </c>
      <c r="C48" s="1">
        <v>90</v>
      </c>
      <c r="D48" s="1">
        <v>90</v>
      </c>
      <c r="E48" s="1">
        <v>90</v>
      </c>
      <c r="F48" s="1">
        <v>90</v>
      </c>
      <c r="G48" s="1">
        <v>90</v>
      </c>
      <c r="H48" s="1">
        <v>90</v>
      </c>
      <c r="I48" s="1">
        <v>90</v>
      </c>
      <c r="J48" s="1">
        <v>90</v>
      </c>
      <c r="K48" s="1">
        <v>90</v>
      </c>
      <c r="L48" s="1">
        <v>90</v>
      </c>
      <c r="M48" s="1">
        <v>90</v>
      </c>
      <c r="N48" s="1">
        <v>90</v>
      </c>
      <c r="O48" s="1">
        <f t="shared" si="11"/>
        <v>1080</v>
      </c>
    </row>
    <row r="49" spans="1:15" x14ac:dyDescent="0.25">
      <c r="B49" t="s">
        <v>128</v>
      </c>
      <c r="C49" s="1">
        <v>450</v>
      </c>
      <c r="D49" s="1">
        <v>450</v>
      </c>
      <c r="E49" s="1">
        <v>450</v>
      </c>
      <c r="F49" s="1">
        <v>450</v>
      </c>
      <c r="G49" s="1">
        <v>450</v>
      </c>
      <c r="H49" s="1">
        <v>450</v>
      </c>
      <c r="I49" s="1">
        <v>450</v>
      </c>
      <c r="J49" s="1">
        <v>450</v>
      </c>
      <c r="K49" s="1">
        <v>450</v>
      </c>
      <c r="L49" s="1">
        <v>450</v>
      </c>
      <c r="M49" s="1">
        <v>450</v>
      </c>
      <c r="N49" s="1">
        <v>450</v>
      </c>
      <c r="O49" s="1">
        <f t="shared" si="11"/>
        <v>5400</v>
      </c>
    </row>
    <row r="50" spans="1:15" x14ac:dyDescent="0.25">
      <c r="B50" t="s">
        <v>129</v>
      </c>
      <c r="C50" s="1"/>
      <c r="D50" s="1">
        <v>3000</v>
      </c>
      <c r="E50" s="1"/>
      <c r="F50" s="1"/>
      <c r="G50" s="1">
        <v>3000</v>
      </c>
      <c r="H50" s="1"/>
      <c r="I50" s="1"/>
      <c r="J50" s="1">
        <v>3000</v>
      </c>
      <c r="K50" s="1"/>
      <c r="L50" s="1">
        <v>1000</v>
      </c>
      <c r="M50" s="1">
        <v>3000</v>
      </c>
      <c r="N50" s="1"/>
      <c r="O50" s="1">
        <f t="shared" si="11"/>
        <v>13000</v>
      </c>
    </row>
    <row r="51" spans="1:15" x14ac:dyDescent="0.25">
      <c r="B51" t="s">
        <v>130</v>
      </c>
      <c r="C51" s="1">
        <v>2000</v>
      </c>
      <c r="D51" s="1">
        <v>2000</v>
      </c>
      <c r="E51" s="1">
        <v>2000</v>
      </c>
      <c r="F51" s="1">
        <v>2000</v>
      </c>
      <c r="G51" s="1">
        <v>2000</v>
      </c>
      <c r="H51" s="1">
        <v>2000</v>
      </c>
      <c r="I51" s="1">
        <v>2000</v>
      </c>
      <c r="J51" s="1">
        <v>2000</v>
      </c>
      <c r="K51" s="1">
        <v>2000</v>
      </c>
      <c r="L51" s="1">
        <v>2000</v>
      </c>
      <c r="M51" s="1">
        <v>2000</v>
      </c>
      <c r="N51" s="1">
        <v>2000</v>
      </c>
      <c r="O51" s="1">
        <f t="shared" si="11"/>
        <v>24000</v>
      </c>
    </row>
    <row r="52" spans="1:15" x14ac:dyDescent="0.25">
      <c r="B52" t="s">
        <v>49</v>
      </c>
      <c r="C52" s="1">
        <v>2500</v>
      </c>
      <c r="D52" s="1">
        <v>2500</v>
      </c>
      <c r="E52" s="1">
        <v>2500</v>
      </c>
      <c r="F52" s="1">
        <v>2500</v>
      </c>
      <c r="G52" s="1">
        <v>2500</v>
      </c>
      <c r="H52" s="1">
        <v>2500</v>
      </c>
      <c r="I52" s="1">
        <v>2500</v>
      </c>
      <c r="J52" s="1">
        <v>2500</v>
      </c>
      <c r="K52" s="1">
        <v>2500</v>
      </c>
      <c r="L52" s="1">
        <v>2500</v>
      </c>
      <c r="M52" s="1">
        <v>2500</v>
      </c>
      <c r="N52" s="1">
        <v>2500</v>
      </c>
      <c r="O52" s="1">
        <f t="shared" si="11"/>
        <v>30000</v>
      </c>
    </row>
    <row r="53" spans="1:15" x14ac:dyDescent="0.25">
      <c r="B53" t="s">
        <v>58</v>
      </c>
      <c r="C53" s="1">
        <v>70</v>
      </c>
      <c r="D53" s="1">
        <v>70</v>
      </c>
      <c r="E53" s="1">
        <v>70</v>
      </c>
      <c r="F53" s="1">
        <v>70</v>
      </c>
      <c r="G53" s="1">
        <v>70</v>
      </c>
      <c r="H53" s="1">
        <v>70</v>
      </c>
      <c r="I53" s="1">
        <v>70</v>
      </c>
      <c r="J53" s="1">
        <v>70</v>
      </c>
      <c r="K53" s="1">
        <v>70</v>
      </c>
      <c r="L53" s="1">
        <v>70</v>
      </c>
      <c r="M53" s="1">
        <v>70</v>
      </c>
      <c r="N53" s="1">
        <v>70</v>
      </c>
      <c r="O53" s="1">
        <f t="shared" si="11"/>
        <v>840</v>
      </c>
    </row>
    <row r="54" spans="1:15" x14ac:dyDescent="0.25">
      <c r="B54" t="s">
        <v>131</v>
      </c>
      <c r="C54" s="1">
        <v>400</v>
      </c>
      <c r="D54" s="1">
        <v>400</v>
      </c>
      <c r="E54" s="1">
        <v>400</v>
      </c>
      <c r="F54" s="1">
        <v>400</v>
      </c>
      <c r="G54" s="1">
        <v>400</v>
      </c>
      <c r="H54" s="1">
        <v>400</v>
      </c>
      <c r="I54" s="1">
        <v>400</v>
      </c>
      <c r="J54" s="1">
        <v>400</v>
      </c>
      <c r="K54" s="1">
        <v>400</v>
      </c>
      <c r="L54" s="1">
        <v>400</v>
      </c>
      <c r="M54" s="1">
        <v>400</v>
      </c>
      <c r="N54" s="1">
        <v>400</v>
      </c>
      <c r="O54" s="1">
        <f t="shared" si="11"/>
        <v>4800</v>
      </c>
    </row>
    <row r="55" spans="1:15" x14ac:dyDescent="0.25">
      <c r="A55" s="9" t="s">
        <v>69</v>
      </c>
      <c r="B55" s="9"/>
      <c r="C55" s="12">
        <f>SUM(C40:C54)</f>
        <v>9335</v>
      </c>
      <c r="D55" s="12">
        <f t="shared" ref="D55:N55" si="12">SUM(D40:D54)</f>
        <v>10930</v>
      </c>
      <c r="E55" s="12">
        <f t="shared" si="12"/>
        <v>8130</v>
      </c>
      <c r="F55" s="12">
        <f t="shared" si="12"/>
        <v>9335</v>
      </c>
      <c r="G55" s="12">
        <f t="shared" si="12"/>
        <v>10930</v>
      </c>
      <c r="H55" s="12">
        <f t="shared" si="12"/>
        <v>8130</v>
      </c>
      <c r="I55" s="12">
        <f t="shared" si="12"/>
        <v>9335</v>
      </c>
      <c r="J55" s="12">
        <f t="shared" si="12"/>
        <v>10930</v>
      </c>
      <c r="K55" s="12">
        <f t="shared" si="12"/>
        <v>8130</v>
      </c>
      <c r="L55" s="12">
        <f t="shared" si="12"/>
        <v>10335</v>
      </c>
      <c r="M55" s="12">
        <f t="shared" si="12"/>
        <v>10930</v>
      </c>
      <c r="N55" s="12">
        <f t="shared" si="12"/>
        <v>8130</v>
      </c>
      <c r="O55" s="10">
        <f t="shared" si="11"/>
        <v>114580</v>
      </c>
    </row>
    <row r="56" spans="1:15" x14ac:dyDescent="0.25">
      <c r="A56" t="s">
        <v>51</v>
      </c>
    </row>
    <row r="57" spans="1:15" x14ac:dyDescent="0.25">
      <c r="B57" t="s">
        <v>132</v>
      </c>
      <c r="C57" s="1">
        <v>500</v>
      </c>
      <c r="D57" s="1">
        <v>500</v>
      </c>
      <c r="E57" s="1">
        <v>500</v>
      </c>
      <c r="F57" s="1">
        <v>500</v>
      </c>
      <c r="G57" s="1">
        <v>500</v>
      </c>
      <c r="H57" s="1">
        <v>500</v>
      </c>
      <c r="I57" s="1">
        <v>500</v>
      </c>
      <c r="J57" s="1">
        <v>500</v>
      </c>
      <c r="K57" s="1">
        <v>500</v>
      </c>
      <c r="L57" s="1">
        <v>500</v>
      </c>
      <c r="M57" s="1">
        <v>500</v>
      </c>
      <c r="N57" s="1">
        <v>500</v>
      </c>
      <c r="O57" s="1">
        <f t="shared" si="11"/>
        <v>6000</v>
      </c>
    </row>
    <row r="58" spans="1:15" x14ac:dyDescent="0.25">
      <c r="B58" t="s">
        <v>133</v>
      </c>
      <c r="C58" s="1">
        <v>500</v>
      </c>
      <c r="D58" s="1">
        <v>500</v>
      </c>
      <c r="E58" s="1">
        <v>500</v>
      </c>
      <c r="F58" s="1">
        <v>500</v>
      </c>
      <c r="G58" s="1">
        <v>500</v>
      </c>
      <c r="H58" s="1">
        <v>500</v>
      </c>
      <c r="I58" s="1">
        <v>500</v>
      </c>
      <c r="J58" s="1">
        <v>500</v>
      </c>
      <c r="K58" s="1">
        <v>500</v>
      </c>
      <c r="L58" s="1">
        <v>500</v>
      </c>
      <c r="M58" s="1">
        <v>500</v>
      </c>
      <c r="N58" s="1">
        <v>500</v>
      </c>
      <c r="O58" s="1">
        <f t="shared" si="11"/>
        <v>6000</v>
      </c>
    </row>
    <row r="59" spans="1:15" x14ac:dyDescent="0.25">
      <c r="A59" s="9" t="s">
        <v>73</v>
      </c>
      <c r="B59" s="9"/>
      <c r="C59" s="12">
        <f>SUM(C57:C58)</f>
        <v>1000</v>
      </c>
      <c r="D59" s="12">
        <f t="shared" ref="D59:N59" si="13">SUM(D57:D58)</f>
        <v>1000</v>
      </c>
      <c r="E59" s="12">
        <f t="shared" si="13"/>
        <v>1000</v>
      </c>
      <c r="F59" s="12">
        <f t="shared" si="13"/>
        <v>1000</v>
      </c>
      <c r="G59" s="12">
        <f t="shared" si="13"/>
        <v>1000</v>
      </c>
      <c r="H59" s="12">
        <f t="shared" si="13"/>
        <v>1000</v>
      </c>
      <c r="I59" s="12">
        <f t="shared" si="13"/>
        <v>1000</v>
      </c>
      <c r="J59" s="12">
        <f t="shared" si="13"/>
        <v>1000</v>
      </c>
      <c r="K59" s="12">
        <f t="shared" si="13"/>
        <v>1000</v>
      </c>
      <c r="L59" s="12">
        <f t="shared" si="13"/>
        <v>1000</v>
      </c>
      <c r="M59" s="12">
        <f t="shared" si="13"/>
        <v>1000</v>
      </c>
      <c r="N59" s="12">
        <f t="shared" si="13"/>
        <v>1000</v>
      </c>
      <c r="O59" s="1">
        <f t="shared" si="11"/>
        <v>12000</v>
      </c>
    </row>
    <row r="60" spans="1:15" x14ac:dyDescent="0.25">
      <c r="A60" t="s">
        <v>134</v>
      </c>
    </row>
    <row r="61" spans="1:15" x14ac:dyDescent="0.25">
      <c r="B61" t="s">
        <v>135</v>
      </c>
      <c r="C61" s="1">
        <v>14167</v>
      </c>
      <c r="D61" s="1">
        <v>14167</v>
      </c>
      <c r="E61" s="1">
        <v>14167</v>
      </c>
      <c r="F61" s="1">
        <v>14167</v>
      </c>
      <c r="G61" s="1">
        <v>14167</v>
      </c>
      <c r="H61" s="1">
        <v>14167</v>
      </c>
      <c r="I61" s="1">
        <v>14167</v>
      </c>
      <c r="J61" s="1">
        <v>14167</v>
      </c>
      <c r="K61" s="1">
        <v>14167</v>
      </c>
      <c r="L61" s="1">
        <v>14167</v>
      </c>
      <c r="M61" s="1">
        <v>14167</v>
      </c>
      <c r="N61" s="1">
        <v>11666</v>
      </c>
      <c r="O61" s="1">
        <f t="shared" si="11"/>
        <v>167503</v>
      </c>
    </row>
    <row r="62" spans="1:15" x14ac:dyDescent="0.25">
      <c r="B62" t="s">
        <v>115</v>
      </c>
      <c r="C62" s="1">
        <f>C61*0.034</f>
        <v>481.67800000000005</v>
      </c>
      <c r="D62" s="1">
        <f t="shared" ref="D62:N62" si="14">D61*0.034</f>
        <v>481.67800000000005</v>
      </c>
      <c r="E62" s="1">
        <f t="shared" si="14"/>
        <v>481.67800000000005</v>
      </c>
      <c r="F62" s="1">
        <f t="shared" si="14"/>
        <v>481.67800000000005</v>
      </c>
      <c r="G62" s="1">
        <f t="shared" si="14"/>
        <v>481.67800000000005</v>
      </c>
      <c r="H62" s="1">
        <f t="shared" si="14"/>
        <v>481.67800000000005</v>
      </c>
      <c r="I62" s="1">
        <f t="shared" si="14"/>
        <v>481.67800000000005</v>
      </c>
      <c r="J62" s="1">
        <f t="shared" si="14"/>
        <v>481.67800000000005</v>
      </c>
      <c r="K62" s="1">
        <f t="shared" si="14"/>
        <v>481.67800000000005</v>
      </c>
      <c r="L62" s="1">
        <f t="shared" si="14"/>
        <v>481.67800000000005</v>
      </c>
      <c r="M62" s="1">
        <f t="shared" si="14"/>
        <v>481.67800000000005</v>
      </c>
      <c r="N62" s="1">
        <f t="shared" si="14"/>
        <v>396.64400000000001</v>
      </c>
      <c r="O62" s="1">
        <f t="shared" si="11"/>
        <v>5695.1019999999999</v>
      </c>
    </row>
    <row r="63" spans="1:15" x14ac:dyDescent="0.25">
      <c r="B63" t="s">
        <v>55</v>
      </c>
      <c r="C63" s="1">
        <f>C61*0.095</f>
        <v>1345.865</v>
      </c>
      <c r="D63" s="1">
        <f t="shared" ref="D63:N63" si="15">D61*0.095</f>
        <v>1345.865</v>
      </c>
      <c r="E63" s="1">
        <f t="shared" si="15"/>
        <v>1345.865</v>
      </c>
      <c r="F63" s="1">
        <f t="shared" si="15"/>
        <v>1345.865</v>
      </c>
      <c r="G63" s="1">
        <f t="shared" si="15"/>
        <v>1345.865</v>
      </c>
      <c r="H63" s="1">
        <f t="shared" si="15"/>
        <v>1345.865</v>
      </c>
      <c r="I63" s="1">
        <f t="shared" si="15"/>
        <v>1345.865</v>
      </c>
      <c r="J63" s="1">
        <f t="shared" si="15"/>
        <v>1345.865</v>
      </c>
      <c r="K63" s="1">
        <f t="shared" si="15"/>
        <v>1345.865</v>
      </c>
      <c r="L63" s="1">
        <f t="shared" si="15"/>
        <v>1345.865</v>
      </c>
      <c r="M63" s="1">
        <f t="shared" si="15"/>
        <v>1345.865</v>
      </c>
      <c r="N63" s="1">
        <f t="shared" si="15"/>
        <v>1108.27</v>
      </c>
      <c r="O63" s="1">
        <f t="shared" si="11"/>
        <v>15912.785</v>
      </c>
    </row>
    <row r="64" spans="1:15" x14ac:dyDescent="0.25">
      <c r="B64" t="s">
        <v>136</v>
      </c>
      <c r="C64" s="1">
        <v>150</v>
      </c>
      <c r="D64" s="1">
        <v>150</v>
      </c>
      <c r="E64" s="1">
        <v>150</v>
      </c>
      <c r="F64" s="1">
        <v>150</v>
      </c>
      <c r="G64" s="1">
        <v>150</v>
      </c>
      <c r="H64" s="1">
        <v>150</v>
      </c>
      <c r="I64" s="1">
        <v>150</v>
      </c>
      <c r="J64" s="1">
        <v>150</v>
      </c>
      <c r="K64" s="1">
        <v>150</v>
      </c>
      <c r="L64" s="1">
        <v>150</v>
      </c>
      <c r="M64" s="1">
        <v>150</v>
      </c>
      <c r="N64" s="1">
        <v>150</v>
      </c>
      <c r="O64" s="1">
        <f t="shared" si="11"/>
        <v>1800</v>
      </c>
    </row>
    <row r="65" spans="1:15" x14ac:dyDescent="0.25">
      <c r="B65" t="s">
        <v>26</v>
      </c>
      <c r="C65" s="1">
        <v>50</v>
      </c>
      <c r="D65" s="1">
        <v>50</v>
      </c>
      <c r="E65" s="1">
        <v>50</v>
      </c>
      <c r="F65" s="1">
        <v>50</v>
      </c>
      <c r="G65" s="1">
        <v>50</v>
      </c>
      <c r="H65" s="1">
        <v>50</v>
      </c>
      <c r="I65" s="1">
        <v>50</v>
      </c>
      <c r="J65" s="1">
        <v>50</v>
      </c>
      <c r="K65" s="1">
        <v>50</v>
      </c>
      <c r="L65" s="1">
        <v>50</v>
      </c>
      <c r="M65" s="1">
        <v>50</v>
      </c>
      <c r="N65" s="1">
        <v>50</v>
      </c>
      <c r="O65" s="1">
        <f t="shared" si="11"/>
        <v>600</v>
      </c>
    </row>
    <row r="66" spans="1:15" x14ac:dyDescent="0.25">
      <c r="B66" t="s">
        <v>137</v>
      </c>
      <c r="C66" s="1">
        <v>150</v>
      </c>
      <c r="D66" s="1">
        <v>150</v>
      </c>
      <c r="E66" s="1">
        <v>150</v>
      </c>
      <c r="F66" s="1">
        <v>150</v>
      </c>
      <c r="G66" s="1">
        <v>150</v>
      </c>
      <c r="H66" s="1">
        <v>150</v>
      </c>
      <c r="I66" s="1">
        <v>150</v>
      </c>
      <c r="J66" s="1">
        <v>150</v>
      </c>
      <c r="K66" s="1">
        <v>150</v>
      </c>
      <c r="L66" s="1">
        <v>150</v>
      </c>
      <c r="M66" s="1">
        <v>150</v>
      </c>
      <c r="N66" s="1">
        <v>150</v>
      </c>
      <c r="O66" s="1">
        <f t="shared" si="11"/>
        <v>1800</v>
      </c>
    </row>
    <row r="67" spans="1:15" x14ac:dyDescent="0.25">
      <c r="A67" s="9" t="s">
        <v>138</v>
      </c>
      <c r="B67" s="9"/>
      <c r="C67" s="10">
        <f>SUM(C61:C66)</f>
        <v>16344.543</v>
      </c>
      <c r="D67" s="10">
        <f t="shared" ref="D67:N67" si="16">SUM(D61:D66)</f>
        <v>16344.543</v>
      </c>
      <c r="E67" s="10">
        <f t="shared" si="16"/>
        <v>16344.543</v>
      </c>
      <c r="F67" s="10">
        <f t="shared" si="16"/>
        <v>16344.543</v>
      </c>
      <c r="G67" s="10">
        <f t="shared" si="16"/>
        <v>16344.543</v>
      </c>
      <c r="H67" s="10">
        <f t="shared" si="16"/>
        <v>16344.543</v>
      </c>
      <c r="I67" s="10">
        <f t="shared" si="16"/>
        <v>16344.543</v>
      </c>
      <c r="J67" s="10">
        <f t="shared" si="16"/>
        <v>16344.543</v>
      </c>
      <c r="K67" s="10">
        <f t="shared" si="16"/>
        <v>16344.543</v>
      </c>
      <c r="L67" s="10">
        <f t="shared" si="16"/>
        <v>16344.543</v>
      </c>
      <c r="M67" s="10">
        <f t="shared" si="16"/>
        <v>16344.543</v>
      </c>
      <c r="N67" s="10">
        <f t="shared" si="16"/>
        <v>13520.914000000001</v>
      </c>
      <c r="O67" s="10">
        <f t="shared" si="11"/>
        <v>193310.88700000002</v>
      </c>
    </row>
    <row r="68" spans="1:15" x14ac:dyDescent="0.25">
      <c r="A68" t="s">
        <v>50</v>
      </c>
      <c r="O68" s="14"/>
    </row>
    <row r="69" spans="1:15" x14ac:dyDescent="0.25">
      <c r="B69" t="s">
        <v>42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4">
        <f t="shared" si="11"/>
        <v>0</v>
      </c>
    </row>
    <row r="70" spans="1:15" x14ac:dyDescent="0.25">
      <c r="B70" t="s">
        <v>43</v>
      </c>
      <c r="E70" s="1">
        <v>500</v>
      </c>
      <c r="H70" s="1">
        <v>500</v>
      </c>
      <c r="K70" s="1">
        <v>500</v>
      </c>
      <c r="N70" s="1">
        <v>500</v>
      </c>
      <c r="O70" s="14">
        <f t="shared" si="11"/>
        <v>2000</v>
      </c>
    </row>
    <row r="71" spans="1:15" x14ac:dyDescent="0.25">
      <c r="B71" t="s">
        <v>44</v>
      </c>
      <c r="C71" s="1">
        <v>400</v>
      </c>
      <c r="D71" s="1">
        <v>400</v>
      </c>
      <c r="E71" s="1">
        <v>400</v>
      </c>
      <c r="F71" s="1">
        <v>400</v>
      </c>
      <c r="G71" s="1">
        <v>400</v>
      </c>
      <c r="H71" s="1">
        <v>400</v>
      </c>
      <c r="I71" s="1">
        <v>400</v>
      </c>
      <c r="J71" s="1">
        <v>400</v>
      </c>
      <c r="K71" s="1">
        <v>400</v>
      </c>
      <c r="L71" s="1">
        <v>400</v>
      </c>
      <c r="M71" s="1">
        <v>400</v>
      </c>
      <c r="N71" s="1">
        <v>400</v>
      </c>
      <c r="O71" s="14">
        <f t="shared" si="11"/>
        <v>4800</v>
      </c>
    </row>
    <row r="72" spans="1:15" x14ac:dyDescent="0.25">
      <c r="B72" t="s">
        <v>45</v>
      </c>
      <c r="C72" s="1">
        <v>100</v>
      </c>
      <c r="D72" s="1">
        <v>100</v>
      </c>
      <c r="E72" s="1">
        <v>100</v>
      </c>
      <c r="F72" s="1">
        <v>100</v>
      </c>
      <c r="G72" s="1">
        <v>100</v>
      </c>
      <c r="H72" s="1">
        <v>100</v>
      </c>
      <c r="I72" s="1">
        <v>100</v>
      </c>
      <c r="J72" s="1">
        <v>100</v>
      </c>
      <c r="K72" s="1">
        <v>100</v>
      </c>
      <c r="L72" s="1">
        <v>100</v>
      </c>
      <c r="M72" s="1">
        <v>100</v>
      </c>
      <c r="N72" s="1">
        <v>100</v>
      </c>
      <c r="O72" s="14">
        <f t="shared" si="11"/>
        <v>1200</v>
      </c>
    </row>
    <row r="73" spans="1:15" x14ac:dyDescent="0.25">
      <c r="A73" s="9" t="s">
        <v>74</v>
      </c>
      <c r="B73" s="9"/>
      <c r="C73" s="12">
        <f>SUM(C69:C72)</f>
        <v>500</v>
      </c>
      <c r="D73" s="12">
        <f t="shared" ref="D73:N73" si="17">SUM(D69:D72)</f>
        <v>500</v>
      </c>
      <c r="E73" s="12">
        <f t="shared" si="17"/>
        <v>1000</v>
      </c>
      <c r="F73" s="12">
        <f t="shared" si="17"/>
        <v>500</v>
      </c>
      <c r="G73" s="12">
        <f t="shared" si="17"/>
        <v>500</v>
      </c>
      <c r="H73" s="12">
        <f t="shared" si="17"/>
        <v>1000</v>
      </c>
      <c r="I73" s="12">
        <f t="shared" si="17"/>
        <v>500</v>
      </c>
      <c r="J73" s="12">
        <f t="shared" si="17"/>
        <v>500</v>
      </c>
      <c r="K73" s="12">
        <f t="shared" si="17"/>
        <v>1000</v>
      </c>
      <c r="L73" s="12">
        <f t="shared" si="17"/>
        <v>500</v>
      </c>
      <c r="M73" s="12">
        <f t="shared" si="17"/>
        <v>500</v>
      </c>
      <c r="N73" s="12">
        <f t="shared" si="17"/>
        <v>1000</v>
      </c>
      <c r="O73" s="10">
        <f t="shared" si="11"/>
        <v>8000</v>
      </c>
    </row>
    <row r="74" spans="1:15" x14ac:dyDescent="0.25">
      <c r="A74" s="16"/>
      <c r="B74" s="9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0"/>
    </row>
    <row r="75" spans="1:15" x14ac:dyDescent="0.25">
      <c r="A75" s="9"/>
      <c r="B75" s="9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0"/>
    </row>
    <row r="76" spans="1:15" x14ac:dyDescent="0.25">
      <c r="A76" s="9"/>
      <c r="B76" s="9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0"/>
    </row>
    <row r="77" spans="1:15" x14ac:dyDescent="0.25">
      <c r="O77" s="14"/>
    </row>
    <row r="78" spans="1:15" x14ac:dyDescent="0.25">
      <c r="A78" s="7" t="s">
        <v>88</v>
      </c>
      <c r="B78" s="7"/>
      <c r="C78" s="8">
        <f>C73+C67+C59+C55</f>
        <v>27179.542999999998</v>
      </c>
      <c r="D78" s="8">
        <f t="shared" ref="D78:N78" si="18">D73+D67+D59+D55</f>
        <v>28774.542999999998</v>
      </c>
      <c r="E78" s="8">
        <f t="shared" si="18"/>
        <v>26474.542999999998</v>
      </c>
      <c r="F78" s="8">
        <f t="shared" si="18"/>
        <v>27179.542999999998</v>
      </c>
      <c r="G78" s="8">
        <f t="shared" si="18"/>
        <v>28774.542999999998</v>
      </c>
      <c r="H78" s="8">
        <f t="shared" si="18"/>
        <v>26474.542999999998</v>
      </c>
      <c r="I78" s="8">
        <f t="shared" si="18"/>
        <v>27179.542999999998</v>
      </c>
      <c r="J78" s="8">
        <f t="shared" si="18"/>
        <v>28774.542999999998</v>
      </c>
      <c r="K78" s="8">
        <f t="shared" si="18"/>
        <v>26474.542999999998</v>
      </c>
      <c r="L78" s="8">
        <f t="shared" si="18"/>
        <v>28179.542999999998</v>
      </c>
      <c r="M78" s="8">
        <f t="shared" si="18"/>
        <v>28774.542999999998</v>
      </c>
      <c r="N78" s="8">
        <f t="shared" si="18"/>
        <v>23650.914000000001</v>
      </c>
      <c r="O78" s="13">
        <f t="shared" si="11"/>
        <v>327890.88699999999</v>
      </c>
    </row>
    <row r="79" spans="1:15" x14ac:dyDescent="0.25">
      <c r="A79" t="s">
        <v>89</v>
      </c>
      <c r="C79" s="4">
        <f>C29-C78</f>
        <v>17820.457000000002</v>
      </c>
      <c r="D79" s="4">
        <f t="shared" ref="D79:N79" si="19">D29-D78</f>
        <v>14724.457000000002</v>
      </c>
      <c r="E79" s="4">
        <f t="shared" si="19"/>
        <v>18768.457000000002</v>
      </c>
      <c r="F79" s="4">
        <f t="shared" si="19"/>
        <v>18062.457000000002</v>
      </c>
      <c r="G79" s="4">
        <f t="shared" si="19"/>
        <v>18211.457000000002</v>
      </c>
      <c r="H79" s="4">
        <f t="shared" si="19"/>
        <v>20510.457000000002</v>
      </c>
      <c r="I79" s="4">
        <f t="shared" si="19"/>
        <v>23049.457000000002</v>
      </c>
      <c r="J79" s="4">
        <f t="shared" si="19"/>
        <v>19953.457000000002</v>
      </c>
      <c r="K79" s="4">
        <f t="shared" si="19"/>
        <v>23997.457000000002</v>
      </c>
      <c r="L79" s="4">
        <f t="shared" si="19"/>
        <v>22291.457000000002</v>
      </c>
      <c r="M79" s="4">
        <f t="shared" si="19"/>
        <v>23440.457000000002</v>
      </c>
      <c r="N79" s="4">
        <f t="shared" si="19"/>
        <v>28563.085999999999</v>
      </c>
      <c r="O79" s="14">
        <f t="shared" si="11"/>
        <v>249393.11299999998</v>
      </c>
    </row>
    <row r="80" spans="1:15" x14ac:dyDescent="0.25">
      <c r="A80" t="s">
        <v>139</v>
      </c>
      <c r="C80" s="4">
        <f>C79</f>
        <v>17820.457000000002</v>
      </c>
      <c r="D80" s="4">
        <f>C80+D79</f>
        <v>32544.914000000004</v>
      </c>
      <c r="E80" s="4">
        <f t="shared" ref="E80:N80" si="20">D80+E79</f>
        <v>51313.371000000006</v>
      </c>
      <c r="F80" s="4">
        <f t="shared" si="20"/>
        <v>69375.828000000009</v>
      </c>
      <c r="G80" s="4">
        <f t="shared" si="20"/>
        <v>87587.285000000003</v>
      </c>
      <c r="H80" s="4">
        <f t="shared" si="20"/>
        <v>108097.742</v>
      </c>
      <c r="I80" s="4">
        <f t="shared" si="20"/>
        <v>131147.19899999999</v>
      </c>
      <c r="J80" s="4">
        <f t="shared" si="20"/>
        <v>151100.65599999999</v>
      </c>
      <c r="K80" s="4">
        <f t="shared" si="20"/>
        <v>175098.11299999998</v>
      </c>
      <c r="L80" s="4">
        <f t="shared" si="20"/>
        <v>197389.56999999998</v>
      </c>
      <c r="M80" s="4">
        <f t="shared" si="20"/>
        <v>220830.02699999997</v>
      </c>
      <c r="N80" s="4">
        <f t="shared" si="20"/>
        <v>249393.11299999998</v>
      </c>
      <c r="O80" s="14"/>
    </row>
    <row r="81" spans="1:15" x14ac:dyDescent="0.25">
      <c r="O81" s="14"/>
    </row>
    <row r="82" spans="1:15" x14ac:dyDescent="0.25">
      <c r="O82" s="14"/>
    </row>
    <row r="83" spans="1:15" x14ac:dyDescent="0.25">
      <c r="A83" t="s">
        <v>153</v>
      </c>
    </row>
    <row r="84" spans="1:15" x14ac:dyDescent="0.25">
      <c r="A84" s="20" t="s">
        <v>170</v>
      </c>
    </row>
    <row r="86" spans="1:15" x14ac:dyDescent="0.25">
      <c r="C86" s="2" t="s">
        <v>1</v>
      </c>
      <c r="D86" s="2" t="s">
        <v>2</v>
      </c>
      <c r="E86" s="2" t="s">
        <v>98</v>
      </c>
      <c r="F86" s="2" t="s">
        <v>4</v>
      </c>
      <c r="G86" s="2" t="s">
        <v>99</v>
      </c>
      <c r="H86" s="2" t="s">
        <v>100</v>
      </c>
      <c r="I86" s="2" t="s">
        <v>97</v>
      </c>
      <c r="J86" s="2" t="s">
        <v>8</v>
      </c>
      <c r="K86" s="2" t="s">
        <v>101</v>
      </c>
      <c r="L86" s="2" t="s">
        <v>10</v>
      </c>
      <c r="M86" s="2" t="s">
        <v>102</v>
      </c>
      <c r="N86" s="2" t="s">
        <v>12</v>
      </c>
      <c r="O86" s="2" t="s">
        <v>15</v>
      </c>
    </row>
    <row r="87" spans="1:15" x14ac:dyDescent="0.25">
      <c r="A87" t="s">
        <v>143</v>
      </c>
      <c r="C87" s="1">
        <v>53962</v>
      </c>
      <c r="D87" s="4">
        <f>C104</f>
        <v>25032.457000000002</v>
      </c>
      <c r="E87" s="4">
        <f t="shared" ref="E87:N87" si="21">D104</f>
        <v>35106.91399999999</v>
      </c>
      <c r="F87" s="4">
        <f t="shared" si="21"/>
        <v>46975.370999999985</v>
      </c>
      <c r="G87" s="4">
        <f t="shared" si="21"/>
        <v>59637.82799999998</v>
      </c>
      <c r="H87" s="4">
        <f t="shared" si="21"/>
        <v>70949.284999999974</v>
      </c>
      <c r="I87" s="4">
        <f t="shared" si="21"/>
        <v>86059.741999999984</v>
      </c>
      <c r="J87" s="4">
        <f t="shared" si="21"/>
        <v>101459.19899999996</v>
      </c>
      <c r="K87" s="4">
        <f t="shared" si="21"/>
        <v>116762.65599999996</v>
      </c>
      <c r="L87" s="4">
        <f t="shared" si="21"/>
        <v>133860.11299999995</v>
      </c>
      <c r="M87" s="4">
        <f t="shared" si="21"/>
        <v>150751.56999999995</v>
      </c>
      <c r="N87" s="4">
        <f t="shared" si="21"/>
        <v>167292.02699999994</v>
      </c>
    </row>
    <row r="89" spans="1:15" x14ac:dyDescent="0.25">
      <c r="A89" t="s">
        <v>144</v>
      </c>
    </row>
    <row r="90" spans="1:15" x14ac:dyDescent="0.25">
      <c r="B90" t="s">
        <v>145</v>
      </c>
      <c r="C90" s="4">
        <f>C12/2</f>
        <v>41350</v>
      </c>
      <c r="D90" s="4">
        <f>(C12+D12)/2</f>
        <v>81950</v>
      </c>
      <c r="E90" s="4">
        <f t="shared" ref="E90:N90" si="22">(D12+E12)/2</f>
        <v>82700</v>
      </c>
      <c r="F90" s="4">
        <f t="shared" si="22"/>
        <v>84200</v>
      </c>
      <c r="G90" s="4">
        <f t="shared" si="22"/>
        <v>85700</v>
      </c>
      <c r="H90" s="4">
        <f t="shared" si="22"/>
        <v>87200</v>
      </c>
      <c r="I90" s="4">
        <f t="shared" si="22"/>
        <v>89450</v>
      </c>
      <c r="J90" s="4">
        <f t="shared" si="22"/>
        <v>90950</v>
      </c>
      <c r="K90" s="4">
        <f t="shared" si="22"/>
        <v>91700</v>
      </c>
      <c r="L90" s="4">
        <f t="shared" si="22"/>
        <v>93200</v>
      </c>
      <c r="M90" s="4">
        <f t="shared" si="22"/>
        <v>94700</v>
      </c>
      <c r="N90" s="4">
        <f t="shared" si="22"/>
        <v>96200</v>
      </c>
      <c r="O90" s="4">
        <f>SUM(C90:N90)</f>
        <v>1019300</v>
      </c>
    </row>
    <row r="91" spans="1:15" x14ac:dyDescent="0.25">
      <c r="C91" s="5">
        <f>C87+C90</f>
        <v>95312</v>
      </c>
      <c r="D91" s="5">
        <f t="shared" ref="D91:N91" si="23">D87+D90</f>
        <v>106982.45699999999</v>
      </c>
      <c r="E91" s="5">
        <f t="shared" si="23"/>
        <v>117806.91399999999</v>
      </c>
      <c r="F91" s="5">
        <f t="shared" si="23"/>
        <v>131175.37099999998</v>
      </c>
      <c r="G91" s="5">
        <f t="shared" si="23"/>
        <v>145337.82799999998</v>
      </c>
      <c r="H91" s="5">
        <f t="shared" si="23"/>
        <v>158149.28499999997</v>
      </c>
      <c r="I91" s="5">
        <f t="shared" si="23"/>
        <v>175509.74199999997</v>
      </c>
      <c r="J91" s="5">
        <f t="shared" si="23"/>
        <v>192409.19899999996</v>
      </c>
      <c r="K91" s="5">
        <f t="shared" si="23"/>
        <v>208462.65599999996</v>
      </c>
      <c r="L91" s="5">
        <f t="shared" si="23"/>
        <v>227060.11299999995</v>
      </c>
      <c r="M91" s="5">
        <f t="shared" si="23"/>
        <v>245451.56999999995</v>
      </c>
      <c r="N91" s="5">
        <f t="shared" si="23"/>
        <v>263492.02699999994</v>
      </c>
      <c r="O91" s="5">
        <f>SUM(C91:N91)</f>
        <v>2067149.1619999998</v>
      </c>
    </row>
    <row r="92" spans="1:15" x14ac:dyDescent="0.25">
      <c r="O92" s="21"/>
    </row>
    <row r="93" spans="1:15" x14ac:dyDescent="0.25">
      <c r="A93" t="s">
        <v>146</v>
      </c>
      <c r="O93" s="21"/>
    </row>
    <row r="94" spans="1:15" x14ac:dyDescent="0.25">
      <c r="B94" t="s">
        <v>147</v>
      </c>
      <c r="C94" s="4">
        <f>C78-C67+C19</f>
        <v>16395</v>
      </c>
      <c r="D94" s="4">
        <f t="shared" ref="D94:N94" si="24">D78-D67+D19</f>
        <v>17991</v>
      </c>
      <c r="E94" s="4">
        <f t="shared" si="24"/>
        <v>15816.999999999998</v>
      </c>
      <c r="F94" s="4">
        <f t="shared" si="24"/>
        <v>16523</v>
      </c>
      <c r="G94" s="4">
        <f t="shared" si="24"/>
        <v>18244</v>
      </c>
      <c r="H94" s="4">
        <f t="shared" si="24"/>
        <v>15944.999999999998</v>
      </c>
      <c r="I94" s="4">
        <f t="shared" si="24"/>
        <v>16776</v>
      </c>
      <c r="J94" s="4">
        <f t="shared" si="24"/>
        <v>18372</v>
      </c>
      <c r="K94" s="4">
        <f t="shared" si="24"/>
        <v>16197.999999999998</v>
      </c>
      <c r="L94" s="4">
        <f t="shared" si="24"/>
        <v>17904</v>
      </c>
      <c r="M94" s="4">
        <f t="shared" si="24"/>
        <v>18625</v>
      </c>
      <c r="N94" s="4">
        <f t="shared" si="24"/>
        <v>16326</v>
      </c>
      <c r="O94" s="21">
        <f t="shared" ref="O94:O100" si="25">SUM(C94:N94)</f>
        <v>205116</v>
      </c>
    </row>
    <row r="95" spans="1:15" x14ac:dyDescent="0.25">
      <c r="B95" t="s">
        <v>148</v>
      </c>
      <c r="C95" s="4">
        <f>C67+C27</f>
        <v>48484.542999999998</v>
      </c>
      <c r="D95" s="4">
        <f t="shared" ref="D95:N95" si="26">D67+D27</f>
        <v>48484.542999999998</v>
      </c>
      <c r="E95" s="4">
        <f t="shared" si="26"/>
        <v>49614.542999999998</v>
      </c>
      <c r="F95" s="4">
        <f t="shared" si="26"/>
        <v>49614.542999999998</v>
      </c>
      <c r="G95" s="4">
        <f t="shared" si="26"/>
        <v>50744.542999999998</v>
      </c>
      <c r="H95" s="4">
        <f t="shared" si="26"/>
        <v>50744.542999999998</v>
      </c>
      <c r="I95" s="4">
        <f t="shared" si="26"/>
        <v>51874.542999999998</v>
      </c>
      <c r="J95" s="4">
        <f t="shared" si="26"/>
        <v>51874.542999999998</v>
      </c>
      <c r="K95" s="4">
        <f t="shared" si="26"/>
        <v>53004.542999999998</v>
      </c>
      <c r="L95" s="4">
        <f t="shared" si="26"/>
        <v>53004.542999999998</v>
      </c>
      <c r="M95" s="4">
        <f t="shared" si="26"/>
        <v>54134.542999999998</v>
      </c>
      <c r="N95" s="4">
        <f t="shared" si="26"/>
        <v>51310.914000000004</v>
      </c>
      <c r="O95" s="21">
        <f t="shared" si="25"/>
        <v>612890.88699999999</v>
      </c>
    </row>
    <row r="96" spans="1:15" x14ac:dyDescent="0.25">
      <c r="B96" t="s">
        <v>149</v>
      </c>
      <c r="C96" s="4">
        <f>C46</f>
        <v>400</v>
      </c>
      <c r="D96" s="4">
        <f>D46</f>
        <v>400</v>
      </c>
      <c r="E96" s="4">
        <f t="shared" ref="E96:N96" si="27">E46</f>
        <v>400</v>
      </c>
      <c r="F96" s="4">
        <f t="shared" si="27"/>
        <v>400</v>
      </c>
      <c r="G96" s="4">
        <f t="shared" si="27"/>
        <v>400</v>
      </c>
      <c r="H96" s="4">
        <f t="shared" si="27"/>
        <v>400</v>
      </c>
      <c r="I96" s="4">
        <f t="shared" si="27"/>
        <v>400</v>
      </c>
      <c r="J96" s="4">
        <f t="shared" si="27"/>
        <v>400</v>
      </c>
      <c r="K96" s="4">
        <f t="shared" si="27"/>
        <v>400</v>
      </c>
      <c r="L96" s="4">
        <f t="shared" si="27"/>
        <v>400</v>
      </c>
      <c r="M96" s="4">
        <f t="shared" si="27"/>
        <v>400</v>
      </c>
      <c r="N96" s="4">
        <f t="shared" si="27"/>
        <v>400</v>
      </c>
      <c r="O96" s="21">
        <f t="shared" si="25"/>
        <v>4800</v>
      </c>
    </row>
    <row r="97" spans="1:15" x14ac:dyDescent="0.25">
      <c r="C97" s="5">
        <f>SUM(C94:C96)</f>
        <v>65279.542999999998</v>
      </c>
      <c r="D97" s="5">
        <f>SUM(D94:D96)</f>
        <v>66875.543000000005</v>
      </c>
      <c r="E97" s="5">
        <f t="shared" ref="E97:N97" si="28">SUM(E94:E96)</f>
        <v>65831.543000000005</v>
      </c>
      <c r="F97" s="5">
        <f t="shared" si="28"/>
        <v>66537.543000000005</v>
      </c>
      <c r="G97" s="5">
        <f t="shared" si="28"/>
        <v>69388.543000000005</v>
      </c>
      <c r="H97" s="5">
        <f t="shared" si="28"/>
        <v>67089.542999999991</v>
      </c>
      <c r="I97" s="5">
        <f t="shared" si="28"/>
        <v>69050.543000000005</v>
      </c>
      <c r="J97" s="5">
        <f t="shared" si="28"/>
        <v>70646.543000000005</v>
      </c>
      <c r="K97" s="5">
        <f t="shared" si="28"/>
        <v>69602.542999999991</v>
      </c>
      <c r="L97" s="5">
        <f t="shared" si="28"/>
        <v>71308.543000000005</v>
      </c>
      <c r="M97" s="5">
        <f t="shared" si="28"/>
        <v>73159.543000000005</v>
      </c>
      <c r="N97" s="5">
        <f t="shared" si="28"/>
        <v>68036.914000000004</v>
      </c>
      <c r="O97" s="5">
        <f>SUM(O94:O96)</f>
        <v>822806.88699999999</v>
      </c>
    </row>
    <row r="98" spans="1:15" x14ac:dyDescent="0.25">
      <c r="C98" s="21"/>
      <c r="O98" s="21"/>
    </row>
    <row r="99" spans="1:15" x14ac:dyDescent="0.25">
      <c r="A99" t="s">
        <v>150</v>
      </c>
      <c r="O99" s="21"/>
    </row>
    <row r="100" spans="1:15" x14ac:dyDescent="0.25">
      <c r="B100" t="s">
        <v>151</v>
      </c>
      <c r="C100" s="4">
        <f>C68</f>
        <v>0</v>
      </c>
      <c r="D100" s="4">
        <f>D68</f>
        <v>0</v>
      </c>
      <c r="E100" s="4">
        <f t="shared" ref="E100:N100" si="29">E68</f>
        <v>0</v>
      </c>
      <c r="F100" s="4">
        <f t="shared" si="29"/>
        <v>0</v>
      </c>
      <c r="G100" s="4">
        <f t="shared" si="29"/>
        <v>0</v>
      </c>
      <c r="H100" s="4">
        <f t="shared" si="29"/>
        <v>0</v>
      </c>
      <c r="I100" s="4">
        <f t="shared" si="29"/>
        <v>0</v>
      </c>
      <c r="J100" s="4">
        <f t="shared" si="29"/>
        <v>0</v>
      </c>
      <c r="K100" s="4">
        <f t="shared" si="29"/>
        <v>0</v>
      </c>
      <c r="L100" s="4">
        <f t="shared" si="29"/>
        <v>0</v>
      </c>
      <c r="M100" s="4">
        <f t="shared" si="29"/>
        <v>0</v>
      </c>
      <c r="N100" s="4">
        <f t="shared" si="29"/>
        <v>0</v>
      </c>
      <c r="O100" s="21">
        <f t="shared" si="25"/>
        <v>0</v>
      </c>
    </row>
    <row r="101" spans="1:15" x14ac:dyDescent="0.25">
      <c r="B101" t="s">
        <v>165</v>
      </c>
      <c r="C101" s="4">
        <v>5000</v>
      </c>
      <c r="D101" s="4">
        <v>5000</v>
      </c>
      <c r="E101" s="4">
        <v>5000</v>
      </c>
      <c r="F101" s="4">
        <v>5000</v>
      </c>
      <c r="G101" s="4">
        <v>5000</v>
      </c>
      <c r="H101" s="4">
        <v>5000</v>
      </c>
      <c r="I101" s="4">
        <v>5000</v>
      </c>
      <c r="J101" s="4">
        <v>5000</v>
      </c>
      <c r="K101" s="4">
        <v>5000</v>
      </c>
      <c r="L101" s="4">
        <v>5000</v>
      </c>
      <c r="M101" s="4">
        <v>5000</v>
      </c>
      <c r="N101" s="4">
        <v>5000</v>
      </c>
      <c r="O101" s="21">
        <f>SUM(C101:N101)</f>
        <v>60000</v>
      </c>
    </row>
    <row r="102" spans="1:15" x14ac:dyDescent="0.25">
      <c r="C102" s="5">
        <f>SUM(C100:C101)</f>
        <v>5000</v>
      </c>
      <c r="D102" s="5">
        <f t="shared" ref="D102:O102" si="30">SUM(D100:D101)</f>
        <v>5000</v>
      </c>
      <c r="E102" s="5">
        <f t="shared" si="30"/>
        <v>5000</v>
      </c>
      <c r="F102" s="5">
        <f t="shared" si="30"/>
        <v>5000</v>
      </c>
      <c r="G102" s="5">
        <f t="shared" si="30"/>
        <v>5000</v>
      </c>
      <c r="H102" s="5">
        <f t="shared" si="30"/>
        <v>5000</v>
      </c>
      <c r="I102" s="5">
        <f t="shared" si="30"/>
        <v>5000</v>
      </c>
      <c r="J102" s="5">
        <f t="shared" si="30"/>
        <v>5000</v>
      </c>
      <c r="K102" s="5">
        <f t="shared" si="30"/>
        <v>5000</v>
      </c>
      <c r="L102" s="5">
        <f t="shared" si="30"/>
        <v>5000</v>
      </c>
      <c r="M102" s="5">
        <f t="shared" si="30"/>
        <v>5000</v>
      </c>
      <c r="N102" s="5">
        <f t="shared" si="30"/>
        <v>5000</v>
      </c>
      <c r="O102" s="5">
        <f t="shared" si="30"/>
        <v>60000</v>
      </c>
    </row>
    <row r="103" spans="1:15" x14ac:dyDescent="0.25">
      <c r="O103" s="21"/>
    </row>
    <row r="104" spans="1:15" x14ac:dyDescent="0.25">
      <c r="A104" t="s">
        <v>152</v>
      </c>
      <c r="C104" s="4">
        <f>C91-C97-C102</f>
        <v>25032.457000000002</v>
      </c>
      <c r="D104" s="4">
        <f>D91-D97-D102</f>
        <v>35106.91399999999</v>
      </c>
      <c r="E104" s="4">
        <f t="shared" ref="E104:N104" si="31">E91-E97-E102</f>
        <v>46975.370999999985</v>
      </c>
      <c r="F104" s="4">
        <f t="shared" si="31"/>
        <v>59637.82799999998</v>
      </c>
      <c r="G104" s="4">
        <f t="shared" si="31"/>
        <v>70949.284999999974</v>
      </c>
      <c r="H104" s="4">
        <f t="shared" si="31"/>
        <v>86059.741999999984</v>
      </c>
      <c r="I104" s="4">
        <f t="shared" si="31"/>
        <v>101459.19899999996</v>
      </c>
      <c r="J104" s="4">
        <f t="shared" si="31"/>
        <v>116762.65599999996</v>
      </c>
      <c r="K104" s="4">
        <f t="shared" si="31"/>
        <v>133860.11299999995</v>
      </c>
      <c r="L104" s="4">
        <f t="shared" si="31"/>
        <v>150751.56999999995</v>
      </c>
      <c r="M104" s="4">
        <f t="shared" si="31"/>
        <v>167292.02699999994</v>
      </c>
      <c r="N104" s="4">
        <f t="shared" si="31"/>
        <v>190455.11299999995</v>
      </c>
      <c r="O104" s="21"/>
    </row>
    <row r="107" spans="1:15" x14ac:dyDescent="0.25">
      <c r="A107" t="s">
        <v>153</v>
      </c>
    </row>
    <row r="108" spans="1:15" x14ac:dyDescent="0.25">
      <c r="A108" s="2" t="s">
        <v>164</v>
      </c>
    </row>
    <row r="110" spans="1:15" x14ac:dyDescent="0.25">
      <c r="A110" t="s">
        <v>155</v>
      </c>
      <c r="C110" s="2" t="s">
        <v>1</v>
      </c>
      <c r="D110" s="2" t="s">
        <v>2</v>
      </c>
      <c r="E110" s="2" t="s">
        <v>98</v>
      </c>
      <c r="F110" s="2" t="s">
        <v>4</v>
      </c>
      <c r="G110" s="2" t="s">
        <v>99</v>
      </c>
      <c r="H110" s="2" t="s">
        <v>100</v>
      </c>
      <c r="I110" s="2" t="s">
        <v>97</v>
      </c>
      <c r="J110" s="2" t="s">
        <v>8</v>
      </c>
      <c r="K110" s="2" t="s">
        <v>101</v>
      </c>
      <c r="L110" s="2" t="s">
        <v>10</v>
      </c>
      <c r="M110" s="2" t="s">
        <v>102</v>
      </c>
      <c r="N110" s="2" t="s">
        <v>12</v>
      </c>
      <c r="O110" s="2" t="s">
        <v>15</v>
      </c>
    </row>
    <row r="111" spans="1:15" x14ac:dyDescent="0.25">
      <c r="B111" t="s">
        <v>156</v>
      </c>
      <c r="C111" s="4">
        <f t="shared" ref="C111:N111" si="32">C104</f>
        <v>25032.457000000002</v>
      </c>
      <c r="D111" s="4">
        <f t="shared" si="32"/>
        <v>35106.91399999999</v>
      </c>
      <c r="E111" s="4">
        <f t="shared" si="32"/>
        <v>46975.370999999985</v>
      </c>
      <c r="F111" s="4">
        <f t="shared" si="32"/>
        <v>59637.82799999998</v>
      </c>
      <c r="G111" s="4">
        <f t="shared" si="32"/>
        <v>70949.284999999974</v>
      </c>
      <c r="H111" s="4">
        <f t="shared" si="32"/>
        <v>86059.741999999984</v>
      </c>
      <c r="I111" s="4">
        <f t="shared" si="32"/>
        <v>101459.19899999996</v>
      </c>
      <c r="J111" s="4">
        <f t="shared" si="32"/>
        <v>116762.65599999996</v>
      </c>
      <c r="K111" s="4">
        <f t="shared" si="32"/>
        <v>133860.11299999995</v>
      </c>
      <c r="L111" s="4">
        <f t="shared" si="32"/>
        <v>150751.56999999995</v>
      </c>
      <c r="M111" s="4">
        <f t="shared" si="32"/>
        <v>167292.02699999994</v>
      </c>
      <c r="N111" s="4">
        <f t="shared" si="32"/>
        <v>190455.11299999995</v>
      </c>
      <c r="O111" s="4">
        <f>SUM(C111:N111)</f>
        <v>1184342.2749999994</v>
      </c>
    </row>
    <row r="112" spans="1:15" x14ac:dyDescent="0.25">
      <c r="B112" t="s">
        <v>157</v>
      </c>
      <c r="C112" s="4">
        <f>C12</f>
        <v>82700</v>
      </c>
      <c r="D112" s="4">
        <f t="shared" ref="D112:N112" si="33">D12</f>
        <v>81200</v>
      </c>
      <c r="E112" s="4">
        <f t="shared" si="33"/>
        <v>84200</v>
      </c>
      <c r="F112" s="4">
        <f t="shared" si="33"/>
        <v>84200</v>
      </c>
      <c r="G112" s="4">
        <f t="shared" si="33"/>
        <v>87200</v>
      </c>
      <c r="H112" s="4">
        <f t="shared" si="33"/>
        <v>87200</v>
      </c>
      <c r="I112" s="4">
        <f t="shared" si="33"/>
        <v>91700</v>
      </c>
      <c r="J112" s="4">
        <f t="shared" si="33"/>
        <v>90200</v>
      </c>
      <c r="K112" s="4">
        <f t="shared" si="33"/>
        <v>93200</v>
      </c>
      <c r="L112" s="4">
        <f t="shared" si="33"/>
        <v>93200</v>
      </c>
      <c r="M112" s="4">
        <f t="shared" si="33"/>
        <v>96200</v>
      </c>
      <c r="N112" s="4">
        <f t="shared" si="33"/>
        <v>96200</v>
      </c>
      <c r="O112" s="4">
        <f t="shared" ref="O112:O123" si="34">SUM(C112:N112)</f>
        <v>1067400</v>
      </c>
    </row>
    <row r="113" spans="1:15" x14ac:dyDescent="0.25">
      <c r="B113" t="s">
        <v>158</v>
      </c>
      <c r="C113" s="1">
        <v>2674</v>
      </c>
      <c r="D113" s="1">
        <f>C113+C114</f>
        <v>2008</v>
      </c>
      <c r="E113" s="1">
        <f t="shared" ref="E113:G113" si="35">D113+D114</f>
        <v>1342</v>
      </c>
      <c r="F113" s="1">
        <f t="shared" si="35"/>
        <v>676</v>
      </c>
      <c r="G113" s="1">
        <f t="shared" si="35"/>
        <v>10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4">
        <f t="shared" si="34"/>
        <v>6710</v>
      </c>
    </row>
    <row r="114" spans="1:15" x14ac:dyDescent="0.25">
      <c r="B114" t="s">
        <v>158</v>
      </c>
      <c r="C114" s="1">
        <v>-666</v>
      </c>
      <c r="D114" s="1">
        <v>-666</v>
      </c>
      <c r="E114" s="1">
        <v>-666</v>
      </c>
      <c r="F114" s="1">
        <v>-666</v>
      </c>
      <c r="G114" s="1">
        <v>-666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4">
        <f t="shared" si="34"/>
        <v>-3330</v>
      </c>
    </row>
    <row r="115" spans="1:15" x14ac:dyDescent="0.25">
      <c r="A115" t="s">
        <v>159</v>
      </c>
      <c r="C115" s="4">
        <f>SUM(C111:C114)</f>
        <v>109740.45699999999</v>
      </c>
      <c r="D115" s="4">
        <f t="shared" ref="D115:N115" si="36">SUM(D111:D114)</f>
        <v>117648.91399999999</v>
      </c>
      <c r="E115" s="4">
        <f t="shared" si="36"/>
        <v>131851.37099999998</v>
      </c>
      <c r="F115" s="4">
        <f t="shared" si="36"/>
        <v>143847.82799999998</v>
      </c>
      <c r="G115" s="4">
        <f t="shared" si="36"/>
        <v>157493.28499999997</v>
      </c>
      <c r="H115" s="4">
        <f t="shared" si="36"/>
        <v>173259.74199999997</v>
      </c>
      <c r="I115" s="4">
        <f t="shared" si="36"/>
        <v>193159.19899999996</v>
      </c>
      <c r="J115" s="4">
        <f t="shared" si="36"/>
        <v>206962.65599999996</v>
      </c>
      <c r="K115" s="4">
        <f t="shared" si="36"/>
        <v>227060.11299999995</v>
      </c>
      <c r="L115" s="4">
        <f t="shared" si="36"/>
        <v>243951.56999999995</v>
      </c>
      <c r="M115" s="4">
        <f t="shared" si="36"/>
        <v>263492.02699999994</v>
      </c>
      <c r="N115" s="4">
        <f t="shared" si="36"/>
        <v>286655.11299999995</v>
      </c>
      <c r="O115" s="4">
        <f t="shared" si="34"/>
        <v>2255122.2749999999</v>
      </c>
    </row>
    <row r="116" spans="1:15" x14ac:dyDescent="0.25">
      <c r="O116" s="4"/>
    </row>
    <row r="117" spans="1:15" x14ac:dyDescent="0.25">
      <c r="A117" t="s">
        <v>160</v>
      </c>
      <c r="O117" s="4"/>
    </row>
    <row r="118" spans="1:15" x14ac:dyDescent="0.25">
      <c r="B118" t="s">
        <v>147</v>
      </c>
      <c r="C118" s="4">
        <f>C78-C67</f>
        <v>10834.999999999998</v>
      </c>
      <c r="D118" s="4">
        <f t="shared" ref="D118:N118" si="37">D78-D67</f>
        <v>12429.999999999998</v>
      </c>
      <c r="E118" s="4">
        <f t="shared" si="37"/>
        <v>10129.999999999998</v>
      </c>
      <c r="F118" s="4">
        <f t="shared" si="37"/>
        <v>10834.999999999998</v>
      </c>
      <c r="G118" s="4">
        <f t="shared" si="37"/>
        <v>12429.999999999998</v>
      </c>
      <c r="H118" s="4">
        <f t="shared" si="37"/>
        <v>10129.999999999998</v>
      </c>
      <c r="I118" s="4">
        <f t="shared" si="37"/>
        <v>10834.999999999998</v>
      </c>
      <c r="J118" s="4">
        <f t="shared" si="37"/>
        <v>12429.999999999998</v>
      </c>
      <c r="K118" s="4">
        <f t="shared" si="37"/>
        <v>10129.999999999998</v>
      </c>
      <c r="L118" s="4">
        <f t="shared" si="37"/>
        <v>11834.999999999998</v>
      </c>
      <c r="M118" s="4">
        <f t="shared" si="37"/>
        <v>12429.999999999998</v>
      </c>
      <c r="N118" s="4">
        <f t="shared" si="37"/>
        <v>10130</v>
      </c>
      <c r="O118" s="4">
        <f t="shared" si="34"/>
        <v>134580</v>
      </c>
    </row>
    <row r="119" spans="1:15" x14ac:dyDescent="0.25">
      <c r="B119" t="s">
        <v>161</v>
      </c>
      <c r="C119" s="4">
        <f>C12*0.1</f>
        <v>8270</v>
      </c>
      <c r="D119" s="4">
        <f t="shared" ref="D119:N119" si="38">D12*0.1</f>
        <v>8120</v>
      </c>
      <c r="E119" s="4">
        <f t="shared" si="38"/>
        <v>8420</v>
      </c>
      <c r="F119" s="4">
        <f t="shared" si="38"/>
        <v>8420</v>
      </c>
      <c r="G119" s="4">
        <f t="shared" si="38"/>
        <v>8720</v>
      </c>
      <c r="H119" s="4">
        <f t="shared" si="38"/>
        <v>8720</v>
      </c>
      <c r="I119" s="4">
        <f t="shared" si="38"/>
        <v>9170</v>
      </c>
      <c r="J119" s="4">
        <f t="shared" si="38"/>
        <v>9020</v>
      </c>
      <c r="K119" s="4">
        <f t="shared" si="38"/>
        <v>9320</v>
      </c>
      <c r="L119" s="4">
        <f t="shared" si="38"/>
        <v>9320</v>
      </c>
      <c r="M119" s="4">
        <f t="shared" si="38"/>
        <v>9620</v>
      </c>
      <c r="N119" s="4">
        <f t="shared" si="38"/>
        <v>9620</v>
      </c>
      <c r="O119" s="4">
        <f t="shared" si="34"/>
        <v>106740</v>
      </c>
    </row>
    <row r="120" spans="1:15" x14ac:dyDescent="0.25">
      <c r="B120" t="s">
        <v>162</v>
      </c>
      <c r="C120" s="1">
        <f>(C78-C67)/11</f>
        <v>984.99999999999989</v>
      </c>
      <c r="D120" s="1">
        <f t="shared" ref="D120:N120" si="39">(D78-D67)/11</f>
        <v>1129.9999999999998</v>
      </c>
      <c r="E120" s="1">
        <f t="shared" si="39"/>
        <v>920.90909090909076</v>
      </c>
      <c r="F120" s="1">
        <f t="shared" si="39"/>
        <v>984.99999999999989</v>
      </c>
      <c r="G120" s="1">
        <f t="shared" si="39"/>
        <v>1129.9999999999998</v>
      </c>
      <c r="H120" s="1">
        <f t="shared" si="39"/>
        <v>920.90909090909076</v>
      </c>
      <c r="I120" s="1">
        <f t="shared" si="39"/>
        <v>984.99999999999989</v>
      </c>
      <c r="J120" s="1">
        <f t="shared" si="39"/>
        <v>1129.9999999999998</v>
      </c>
      <c r="K120" s="1">
        <f t="shared" si="39"/>
        <v>920.90909090909076</v>
      </c>
      <c r="L120" s="1">
        <f t="shared" si="39"/>
        <v>1075.9090909090908</v>
      </c>
      <c r="M120" s="1">
        <f t="shared" si="39"/>
        <v>1129.9999999999998</v>
      </c>
      <c r="N120" s="1">
        <f t="shared" si="39"/>
        <v>920.90909090909088</v>
      </c>
      <c r="O120" s="4">
        <f t="shared" si="34"/>
        <v>12234.545454545452</v>
      </c>
    </row>
    <row r="121" spans="1:15" x14ac:dyDescent="0.25">
      <c r="B121" t="s">
        <v>163</v>
      </c>
      <c r="O121" s="4"/>
    </row>
    <row r="122" spans="1:15" x14ac:dyDescent="0.25">
      <c r="B122" t="s">
        <v>172</v>
      </c>
      <c r="C122" s="1">
        <v>55000</v>
      </c>
      <c r="D122" s="1">
        <v>50000</v>
      </c>
      <c r="E122" s="1">
        <v>45000</v>
      </c>
      <c r="F122" s="1">
        <v>40000</v>
      </c>
      <c r="G122" s="1">
        <v>35000</v>
      </c>
      <c r="H122" s="1">
        <v>30000</v>
      </c>
      <c r="I122" s="1">
        <v>25000</v>
      </c>
      <c r="J122" s="1">
        <v>20000</v>
      </c>
      <c r="K122" s="1">
        <v>15000</v>
      </c>
      <c r="L122" s="1">
        <v>10000</v>
      </c>
      <c r="M122" s="1">
        <v>5000</v>
      </c>
      <c r="N122" s="1">
        <v>0</v>
      </c>
      <c r="O122" s="4">
        <f t="shared" si="34"/>
        <v>330000</v>
      </c>
    </row>
    <row r="123" spans="1:15" x14ac:dyDescent="0.25">
      <c r="A123" t="s">
        <v>166</v>
      </c>
      <c r="C123" s="4">
        <f>C118+C119+C121+C122-C120</f>
        <v>73120</v>
      </c>
      <c r="D123" s="4">
        <f t="shared" ref="D123:N123" si="40">D118+D119+D121+D122-D120</f>
        <v>69420</v>
      </c>
      <c r="E123" s="4">
        <f t="shared" si="40"/>
        <v>62629.090909090912</v>
      </c>
      <c r="F123" s="4">
        <f t="shared" si="40"/>
        <v>58270</v>
      </c>
      <c r="G123" s="4">
        <f t="shared" si="40"/>
        <v>55020</v>
      </c>
      <c r="H123" s="4">
        <f t="shared" si="40"/>
        <v>47929.090909090912</v>
      </c>
      <c r="I123" s="4">
        <f t="shared" si="40"/>
        <v>44020</v>
      </c>
      <c r="J123" s="4">
        <f t="shared" si="40"/>
        <v>40320</v>
      </c>
      <c r="K123" s="4">
        <f t="shared" si="40"/>
        <v>33529.090909090912</v>
      </c>
      <c r="L123" s="4">
        <f t="shared" si="40"/>
        <v>30079.090909090908</v>
      </c>
      <c r="M123" s="4">
        <f t="shared" si="40"/>
        <v>25920</v>
      </c>
      <c r="N123" s="4">
        <f t="shared" si="40"/>
        <v>18829.090909090908</v>
      </c>
      <c r="O123" s="4">
        <f t="shared" si="34"/>
        <v>559085.4545454547</v>
      </c>
    </row>
    <row r="124" spans="1:15" x14ac:dyDescent="0.25"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x14ac:dyDescent="0.25">
      <c r="A125" t="s">
        <v>167</v>
      </c>
      <c r="C125" s="4">
        <f>C115-C123</f>
        <v>36620.456999999995</v>
      </c>
      <c r="D125" s="4">
        <f t="shared" ref="D125:N125" si="41">D115-D123</f>
        <v>48228.91399999999</v>
      </c>
      <c r="E125" s="4">
        <f t="shared" si="41"/>
        <v>69222.280090909073</v>
      </c>
      <c r="F125" s="4">
        <f t="shared" si="41"/>
        <v>85577.82799999998</v>
      </c>
      <c r="G125" s="4">
        <f t="shared" si="41"/>
        <v>102473.28499999997</v>
      </c>
      <c r="H125" s="4">
        <f t="shared" si="41"/>
        <v>125330.65109090906</v>
      </c>
      <c r="I125" s="4">
        <f t="shared" si="41"/>
        <v>149139.19899999996</v>
      </c>
      <c r="J125" s="4">
        <f t="shared" si="41"/>
        <v>166642.65599999996</v>
      </c>
      <c r="K125" s="4">
        <f t="shared" si="41"/>
        <v>193531.02209090904</v>
      </c>
      <c r="L125" s="4">
        <f t="shared" si="41"/>
        <v>213872.47909090904</v>
      </c>
      <c r="M125" s="4">
        <f t="shared" si="41"/>
        <v>237572.02699999994</v>
      </c>
      <c r="N125" s="4">
        <f t="shared" si="41"/>
        <v>267826.02209090907</v>
      </c>
      <c r="O125" s="4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tabSelected="1" workbookViewId="0">
      <selection sqref="A1:E1"/>
    </sheetView>
  </sheetViews>
  <sheetFormatPr defaultRowHeight="15" x14ac:dyDescent="0.25"/>
  <cols>
    <col min="1" max="1" width="5.7109375" customWidth="1"/>
    <col min="2" max="2" width="25.7109375" customWidth="1"/>
    <col min="3" max="14" width="12.7109375" customWidth="1"/>
    <col min="15" max="15" width="15.7109375" customWidth="1"/>
  </cols>
  <sheetData>
    <row r="1" spans="1:15" x14ac:dyDescent="0.25">
      <c r="A1" s="22" t="s">
        <v>178</v>
      </c>
      <c r="B1" s="22"/>
      <c r="C1" s="22"/>
      <c r="D1" s="22"/>
      <c r="E1" s="22"/>
    </row>
    <row r="2" spans="1:15" x14ac:dyDescent="0.25">
      <c r="A2" s="20" t="s">
        <v>171</v>
      </c>
    </row>
    <row r="4" spans="1:15" x14ac:dyDescent="0.25">
      <c r="A4" s="2" t="s">
        <v>0</v>
      </c>
      <c r="B4" s="2"/>
      <c r="C4" s="2" t="s">
        <v>1</v>
      </c>
      <c r="D4" s="2" t="s">
        <v>2</v>
      </c>
      <c r="E4" s="2" t="s">
        <v>98</v>
      </c>
      <c r="F4" s="2" t="s">
        <v>4</v>
      </c>
      <c r="G4" s="2" t="s">
        <v>99</v>
      </c>
      <c r="H4" s="2" t="s">
        <v>100</v>
      </c>
      <c r="I4" s="2" t="s">
        <v>97</v>
      </c>
      <c r="J4" s="2" t="s">
        <v>8</v>
      </c>
      <c r="K4" s="2" t="s">
        <v>101</v>
      </c>
      <c r="L4" s="2" t="s">
        <v>10</v>
      </c>
      <c r="M4" s="2" t="s">
        <v>102</v>
      </c>
      <c r="N4" s="2" t="s">
        <v>12</v>
      </c>
      <c r="O4" s="2" t="s">
        <v>15</v>
      </c>
    </row>
    <row r="5" spans="1:15" x14ac:dyDescent="0.25">
      <c r="B5" t="s">
        <v>174</v>
      </c>
      <c r="C5" s="1">
        <v>13000</v>
      </c>
      <c r="D5" s="1">
        <v>13000</v>
      </c>
      <c r="E5" s="1">
        <v>15000</v>
      </c>
      <c r="F5" s="1">
        <v>15000</v>
      </c>
      <c r="G5" s="1">
        <v>17000</v>
      </c>
      <c r="H5" s="1">
        <v>17000</v>
      </c>
      <c r="I5" s="1">
        <v>19000</v>
      </c>
      <c r="J5" s="1">
        <v>19000</v>
      </c>
      <c r="K5" s="1">
        <v>21000</v>
      </c>
      <c r="L5" s="1">
        <v>21000</v>
      </c>
      <c r="M5" s="1">
        <v>23000</v>
      </c>
      <c r="N5" s="1">
        <v>23000</v>
      </c>
      <c r="O5" s="1">
        <f t="shared" ref="O5:O40" si="0">SUM(C5:N5)</f>
        <v>216000</v>
      </c>
    </row>
    <row r="6" spans="1:15" x14ac:dyDescent="0.25">
      <c r="B6" t="s">
        <v>103</v>
      </c>
      <c r="C6" s="1">
        <v>1000</v>
      </c>
      <c r="D6" s="1">
        <v>1000</v>
      </c>
      <c r="E6" s="1">
        <v>1200</v>
      </c>
      <c r="F6" s="1">
        <v>1200</v>
      </c>
      <c r="G6" s="1">
        <v>1300</v>
      </c>
      <c r="H6" s="1">
        <v>1300</v>
      </c>
      <c r="I6" s="1">
        <v>1400</v>
      </c>
      <c r="J6" s="1">
        <v>1400</v>
      </c>
      <c r="K6" s="1">
        <v>1500</v>
      </c>
      <c r="L6" s="1">
        <v>1500</v>
      </c>
      <c r="M6" s="1">
        <v>1600</v>
      </c>
      <c r="N6" s="1">
        <v>1600</v>
      </c>
      <c r="O6" s="1">
        <f t="shared" si="0"/>
        <v>16000</v>
      </c>
    </row>
    <row r="7" spans="1:15" x14ac:dyDescent="0.25">
      <c r="B7" t="s">
        <v>104</v>
      </c>
      <c r="C7" s="1">
        <v>1000</v>
      </c>
      <c r="D7" s="1">
        <v>1000</v>
      </c>
      <c r="E7" s="1">
        <v>1200</v>
      </c>
      <c r="F7" s="1">
        <v>1200</v>
      </c>
      <c r="G7" s="1">
        <v>1300</v>
      </c>
      <c r="H7" s="1">
        <v>1300</v>
      </c>
      <c r="I7" s="1">
        <v>1400</v>
      </c>
      <c r="J7" s="1">
        <v>1400</v>
      </c>
      <c r="K7" s="1">
        <v>1500</v>
      </c>
      <c r="L7" s="1">
        <v>1500</v>
      </c>
      <c r="M7" s="1">
        <v>1600</v>
      </c>
      <c r="N7" s="1">
        <v>1600</v>
      </c>
      <c r="O7" s="1">
        <f t="shared" si="0"/>
        <v>16000</v>
      </c>
    </row>
    <row r="8" spans="1:15" x14ac:dyDescent="0.25">
      <c r="B8" t="s">
        <v>105</v>
      </c>
      <c r="C8" s="1">
        <v>200</v>
      </c>
      <c r="D8" s="1">
        <v>200</v>
      </c>
      <c r="E8" s="1">
        <v>200</v>
      </c>
      <c r="F8" s="1">
        <v>200</v>
      </c>
      <c r="G8" s="1">
        <v>200</v>
      </c>
      <c r="H8" s="1">
        <v>200</v>
      </c>
      <c r="I8" s="1">
        <v>350</v>
      </c>
      <c r="J8" s="1">
        <v>350</v>
      </c>
      <c r="K8" s="1">
        <v>350</v>
      </c>
      <c r="L8" s="1">
        <v>350</v>
      </c>
      <c r="M8" s="1">
        <v>350</v>
      </c>
      <c r="N8" s="1">
        <v>350</v>
      </c>
      <c r="O8" s="1">
        <f t="shared" si="0"/>
        <v>3300</v>
      </c>
    </row>
    <row r="9" spans="1:15" x14ac:dyDescent="0.25"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f t="shared" si="0"/>
        <v>0</v>
      </c>
    </row>
    <row r="10" spans="1:15" x14ac:dyDescent="0.25">
      <c r="B10" t="s">
        <v>106</v>
      </c>
      <c r="C10" s="1">
        <v>1500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1500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f t="shared" si="0"/>
        <v>3000</v>
      </c>
    </row>
    <row r="11" spans="1:15" x14ac:dyDescent="0.25">
      <c r="B11" t="s">
        <v>107</v>
      </c>
      <c r="C11" s="1"/>
      <c r="D11" s="1"/>
    </row>
    <row r="12" spans="1:15" x14ac:dyDescent="0.25">
      <c r="A12" s="2" t="s">
        <v>33</v>
      </c>
      <c r="B12" s="2"/>
      <c r="C12" s="6">
        <f>SUM(C5:C11)</f>
        <v>16700</v>
      </c>
      <c r="D12" s="6">
        <f t="shared" ref="D12:N12" si="1">SUM(D5:D11)</f>
        <v>15200</v>
      </c>
      <c r="E12" s="6">
        <f t="shared" si="1"/>
        <v>17600</v>
      </c>
      <c r="F12" s="6">
        <f t="shared" si="1"/>
        <v>17600</v>
      </c>
      <c r="G12" s="6">
        <f t="shared" si="1"/>
        <v>19800</v>
      </c>
      <c r="H12" s="6">
        <f t="shared" si="1"/>
        <v>19800</v>
      </c>
      <c r="I12" s="6">
        <f t="shared" si="1"/>
        <v>23650</v>
      </c>
      <c r="J12" s="6">
        <f t="shared" si="1"/>
        <v>22150</v>
      </c>
      <c r="K12" s="6">
        <f t="shared" si="1"/>
        <v>24350</v>
      </c>
      <c r="L12" s="6">
        <f t="shared" si="1"/>
        <v>24350</v>
      </c>
      <c r="M12" s="6">
        <f t="shared" si="1"/>
        <v>26550</v>
      </c>
      <c r="N12" s="6">
        <f t="shared" si="1"/>
        <v>26550</v>
      </c>
      <c r="O12" s="6">
        <f t="shared" si="0"/>
        <v>254300</v>
      </c>
    </row>
    <row r="14" spans="1:15" x14ac:dyDescent="0.25">
      <c r="A14" t="s">
        <v>112</v>
      </c>
    </row>
    <row r="15" spans="1:15" x14ac:dyDescent="0.25">
      <c r="B15" t="s">
        <v>108</v>
      </c>
      <c r="C15" s="1">
        <f>C5*0.01</f>
        <v>130</v>
      </c>
      <c r="D15" s="1">
        <f t="shared" ref="D15:N15" si="2">D5*0.01</f>
        <v>130</v>
      </c>
      <c r="E15" s="1">
        <f t="shared" si="2"/>
        <v>150</v>
      </c>
      <c r="F15" s="1">
        <f t="shared" si="2"/>
        <v>150</v>
      </c>
      <c r="G15" s="1">
        <f t="shared" si="2"/>
        <v>170</v>
      </c>
      <c r="H15" s="1">
        <f t="shared" si="2"/>
        <v>170</v>
      </c>
      <c r="I15" s="1">
        <f t="shared" si="2"/>
        <v>190</v>
      </c>
      <c r="J15" s="1">
        <f t="shared" si="2"/>
        <v>190</v>
      </c>
      <c r="K15" s="1">
        <f t="shared" si="2"/>
        <v>210</v>
      </c>
      <c r="L15" s="1">
        <f t="shared" si="2"/>
        <v>210</v>
      </c>
      <c r="M15" s="1">
        <f t="shared" si="2"/>
        <v>230</v>
      </c>
      <c r="N15" s="1">
        <f t="shared" si="2"/>
        <v>230</v>
      </c>
      <c r="O15" s="1">
        <f t="shared" si="0"/>
        <v>2160</v>
      </c>
    </row>
    <row r="16" spans="1:15" x14ac:dyDescent="0.25">
      <c r="B16" t="s">
        <v>109</v>
      </c>
      <c r="C16" s="1">
        <f>C6*0.15</f>
        <v>150</v>
      </c>
      <c r="D16" s="1">
        <f t="shared" ref="D16:N16" si="3">D6*0.15</f>
        <v>150</v>
      </c>
      <c r="E16" s="1">
        <f t="shared" si="3"/>
        <v>180</v>
      </c>
      <c r="F16" s="1">
        <f t="shared" si="3"/>
        <v>180</v>
      </c>
      <c r="G16" s="1">
        <f t="shared" si="3"/>
        <v>195</v>
      </c>
      <c r="H16" s="1">
        <f t="shared" si="3"/>
        <v>195</v>
      </c>
      <c r="I16" s="1">
        <f t="shared" si="3"/>
        <v>210</v>
      </c>
      <c r="J16" s="1">
        <f t="shared" si="3"/>
        <v>210</v>
      </c>
      <c r="K16" s="1">
        <f t="shared" si="3"/>
        <v>225</v>
      </c>
      <c r="L16" s="1">
        <f t="shared" si="3"/>
        <v>225</v>
      </c>
      <c r="M16" s="1">
        <f t="shared" si="3"/>
        <v>240</v>
      </c>
      <c r="N16" s="1">
        <f t="shared" si="3"/>
        <v>240</v>
      </c>
      <c r="O16" s="1">
        <f t="shared" si="0"/>
        <v>2400</v>
      </c>
    </row>
    <row r="17" spans="1:15" x14ac:dyDescent="0.25">
      <c r="B17" t="s">
        <v>110</v>
      </c>
      <c r="C17" s="1">
        <f>C7/2</f>
        <v>500</v>
      </c>
      <c r="D17" s="1">
        <f t="shared" ref="D17:N17" si="4">D7/2</f>
        <v>500</v>
      </c>
      <c r="E17" s="1">
        <f t="shared" si="4"/>
        <v>600</v>
      </c>
      <c r="F17" s="1">
        <f t="shared" si="4"/>
        <v>600</v>
      </c>
      <c r="G17" s="1">
        <f t="shared" si="4"/>
        <v>650</v>
      </c>
      <c r="H17" s="1">
        <f t="shared" si="4"/>
        <v>650</v>
      </c>
      <c r="I17" s="1">
        <f t="shared" si="4"/>
        <v>700</v>
      </c>
      <c r="J17" s="1">
        <f t="shared" si="4"/>
        <v>700</v>
      </c>
      <c r="K17" s="1">
        <f t="shared" si="4"/>
        <v>750</v>
      </c>
      <c r="L17" s="1">
        <f t="shared" si="4"/>
        <v>750</v>
      </c>
      <c r="M17" s="1">
        <f t="shared" si="4"/>
        <v>800</v>
      </c>
      <c r="N17" s="1">
        <f t="shared" si="4"/>
        <v>800</v>
      </c>
      <c r="O17" s="1">
        <f t="shared" si="0"/>
        <v>8000</v>
      </c>
    </row>
    <row r="18" spans="1:15" x14ac:dyDescent="0.25">
      <c r="B18" t="s">
        <v>111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0"/>
        <v>0</v>
      </c>
    </row>
    <row r="19" spans="1:15" x14ac:dyDescent="0.25">
      <c r="A19" s="9" t="s">
        <v>113</v>
      </c>
      <c r="B19" s="9"/>
      <c r="C19" s="10">
        <f>SUM(C15:C18)</f>
        <v>780</v>
      </c>
      <c r="D19" s="10">
        <f t="shared" ref="D19:N19" si="5">SUM(D15:D18)</f>
        <v>780</v>
      </c>
      <c r="E19" s="10">
        <f t="shared" si="5"/>
        <v>930</v>
      </c>
      <c r="F19" s="10">
        <f t="shared" si="5"/>
        <v>930</v>
      </c>
      <c r="G19" s="10">
        <f t="shared" si="5"/>
        <v>1015</v>
      </c>
      <c r="H19" s="10">
        <f t="shared" si="5"/>
        <v>1015</v>
      </c>
      <c r="I19" s="10">
        <f t="shared" si="5"/>
        <v>1100</v>
      </c>
      <c r="J19" s="10">
        <f t="shared" si="5"/>
        <v>1100</v>
      </c>
      <c r="K19" s="10">
        <f t="shared" si="5"/>
        <v>1185</v>
      </c>
      <c r="L19" s="10">
        <f t="shared" si="5"/>
        <v>1185</v>
      </c>
      <c r="M19" s="10">
        <f t="shared" si="5"/>
        <v>1270</v>
      </c>
      <c r="N19" s="10">
        <f t="shared" si="5"/>
        <v>1270</v>
      </c>
      <c r="O19" s="10">
        <f t="shared" si="0"/>
        <v>12560</v>
      </c>
    </row>
    <row r="20" spans="1:15" x14ac:dyDescent="0.25">
      <c r="A20" t="s">
        <v>118</v>
      </c>
    </row>
    <row r="21" spans="1:15" x14ac:dyDescent="0.25">
      <c r="B21" t="s">
        <v>114</v>
      </c>
      <c r="C21" s="1">
        <f>C5*0.44</f>
        <v>5720</v>
      </c>
      <c r="D21" s="1">
        <f t="shared" ref="D21:N21" si="6">D5*0.44</f>
        <v>5720</v>
      </c>
      <c r="E21" s="1">
        <f t="shared" si="6"/>
        <v>6600</v>
      </c>
      <c r="F21" s="1">
        <f t="shared" si="6"/>
        <v>6600</v>
      </c>
      <c r="G21" s="1">
        <f t="shared" si="6"/>
        <v>7480</v>
      </c>
      <c r="H21" s="1">
        <f t="shared" si="6"/>
        <v>7480</v>
      </c>
      <c r="I21" s="1">
        <f t="shared" si="6"/>
        <v>8360</v>
      </c>
      <c r="J21" s="1">
        <f t="shared" si="6"/>
        <v>8360</v>
      </c>
      <c r="K21" s="1">
        <f t="shared" si="6"/>
        <v>9240</v>
      </c>
      <c r="L21" s="1">
        <f t="shared" si="6"/>
        <v>9240</v>
      </c>
      <c r="M21" s="1">
        <f t="shared" si="6"/>
        <v>10120</v>
      </c>
      <c r="N21" s="1">
        <f t="shared" si="6"/>
        <v>10120</v>
      </c>
      <c r="O21" s="1">
        <f t="shared" si="0"/>
        <v>95040</v>
      </c>
    </row>
    <row r="22" spans="1:15" x14ac:dyDescent="0.25">
      <c r="B22" t="s">
        <v>115</v>
      </c>
      <c r="C22" s="4">
        <f>C21*0.035</f>
        <v>200.20000000000002</v>
      </c>
      <c r="D22" s="4">
        <f t="shared" ref="D22:N22" si="7">D21*0.035</f>
        <v>200.20000000000002</v>
      </c>
      <c r="E22" s="4">
        <f t="shared" si="7"/>
        <v>231.00000000000003</v>
      </c>
      <c r="F22" s="4">
        <f t="shared" si="7"/>
        <v>231.00000000000003</v>
      </c>
      <c r="G22" s="4">
        <f t="shared" si="7"/>
        <v>261.8</v>
      </c>
      <c r="H22" s="4">
        <f t="shared" si="7"/>
        <v>261.8</v>
      </c>
      <c r="I22" s="4">
        <f t="shared" si="7"/>
        <v>292.60000000000002</v>
      </c>
      <c r="J22" s="4">
        <f t="shared" si="7"/>
        <v>292.60000000000002</v>
      </c>
      <c r="K22" s="4">
        <f t="shared" si="7"/>
        <v>323.40000000000003</v>
      </c>
      <c r="L22" s="4">
        <f t="shared" si="7"/>
        <v>323.40000000000003</v>
      </c>
      <c r="M22" s="4">
        <f t="shared" si="7"/>
        <v>354.20000000000005</v>
      </c>
      <c r="N22" s="4">
        <f t="shared" si="7"/>
        <v>354.20000000000005</v>
      </c>
      <c r="O22" s="1">
        <f t="shared" si="0"/>
        <v>3326.3999999999996</v>
      </c>
    </row>
    <row r="23" spans="1:15" x14ac:dyDescent="0.25">
      <c r="B23" t="s">
        <v>55</v>
      </c>
      <c r="C23" s="15">
        <f>C21*0.095</f>
        <v>543.4</v>
      </c>
      <c r="D23" s="15">
        <f t="shared" ref="D23:N23" si="8">D21*0.095</f>
        <v>543.4</v>
      </c>
      <c r="E23" s="15">
        <f t="shared" si="8"/>
        <v>627</v>
      </c>
      <c r="F23" s="15">
        <f t="shared" si="8"/>
        <v>627</v>
      </c>
      <c r="G23" s="15">
        <f t="shared" si="8"/>
        <v>710.6</v>
      </c>
      <c r="H23" s="15">
        <f t="shared" si="8"/>
        <v>710.6</v>
      </c>
      <c r="I23" s="15">
        <f t="shared" si="8"/>
        <v>794.2</v>
      </c>
      <c r="J23" s="15">
        <f t="shared" si="8"/>
        <v>794.2</v>
      </c>
      <c r="K23" s="15">
        <f t="shared" si="8"/>
        <v>877.8</v>
      </c>
      <c r="L23" s="15">
        <f t="shared" si="8"/>
        <v>877.8</v>
      </c>
      <c r="M23" s="15">
        <f t="shared" si="8"/>
        <v>961.4</v>
      </c>
      <c r="N23" s="15">
        <f t="shared" si="8"/>
        <v>961.4</v>
      </c>
      <c r="O23" s="1">
        <f t="shared" si="0"/>
        <v>9028.7999999999993</v>
      </c>
    </row>
    <row r="24" spans="1:15" x14ac:dyDescent="0.25">
      <c r="B24" t="s">
        <v>116</v>
      </c>
      <c r="C24" s="1">
        <v>100</v>
      </c>
      <c r="D24" s="1">
        <v>100</v>
      </c>
      <c r="E24" s="1">
        <v>100</v>
      </c>
      <c r="F24" s="1">
        <v>100</v>
      </c>
      <c r="G24" s="1">
        <v>100</v>
      </c>
      <c r="H24" s="1">
        <v>100</v>
      </c>
      <c r="I24" s="1">
        <v>100</v>
      </c>
      <c r="J24" s="1">
        <v>100</v>
      </c>
      <c r="K24" s="1">
        <v>100</v>
      </c>
      <c r="L24" s="1">
        <v>100</v>
      </c>
      <c r="M24" s="1">
        <v>100</v>
      </c>
      <c r="N24" s="1">
        <v>100</v>
      </c>
      <c r="O24" s="1">
        <f t="shared" si="0"/>
        <v>1200</v>
      </c>
    </row>
    <row r="25" spans="1:15" x14ac:dyDescent="0.25">
      <c r="B25" t="s">
        <v>26</v>
      </c>
      <c r="C25" s="1">
        <v>25</v>
      </c>
      <c r="D25" s="1">
        <v>25</v>
      </c>
      <c r="E25" s="1">
        <v>25</v>
      </c>
      <c r="F25" s="1">
        <v>25</v>
      </c>
      <c r="G25" s="1">
        <v>25</v>
      </c>
      <c r="H25" s="1">
        <v>25</v>
      </c>
      <c r="I25" s="1">
        <v>25</v>
      </c>
      <c r="J25" s="1">
        <v>25</v>
      </c>
      <c r="K25" s="1">
        <v>25</v>
      </c>
      <c r="L25" s="1">
        <v>25</v>
      </c>
      <c r="M25" s="1">
        <v>25</v>
      </c>
      <c r="N25" s="1">
        <v>25</v>
      </c>
      <c r="O25" s="1">
        <f t="shared" si="0"/>
        <v>300</v>
      </c>
    </row>
    <row r="26" spans="1:15" x14ac:dyDescent="0.25">
      <c r="B26" t="s">
        <v>82</v>
      </c>
      <c r="C26" s="1">
        <v>100</v>
      </c>
      <c r="D26" s="1">
        <v>100</v>
      </c>
      <c r="E26" s="1">
        <v>100</v>
      </c>
      <c r="F26" s="1">
        <v>100</v>
      </c>
      <c r="G26" s="1">
        <v>100</v>
      </c>
      <c r="H26" s="1">
        <v>100</v>
      </c>
      <c r="I26" s="1">
        <v>100</v>
      </c>
      <c r="J26" s="1">
        <v>100</v>
      </c>
      <c r="K26" s="1">
        <v>100</v>
      </c>
      <c r="L26" s="1">
        <v>100</v>
      </c>
      <c r="M26" s="1">
        <v>100</v>
      </c>
      <c r="N26" s="1">
        <v>100</v>
      </c>
      <c r="O26" s="1">
        <f t="shared" si="0"/>
        <v>1200</v>
      </c>
    </row>
    <row r="27" spans="1:15" x14ac:dyDescent="0.25">
      <c r="A27" t="s">
        <v>117</v>
      </c>
      <c r="B27" s="3"/>
      <c r="C27" s="12">
        <f>SUM(C21:C26)</f>
        <v>6688.5999999999995</v>
      </c>
      <c r="D27" s="12">
        <f t="shared" ref="D27:N27" si="9">SUM(D21:D26)</f>
        <v>6688.5999999999995</v>
      </c>
      <c r="E27" s="12">
        <f t="shared" si="9"/>
        <v>7683</v>
      </c>
      <c r="F27" s="12">
        <f t="shared" si="9"/>
        <v>7683</v>
      </c>
      <c r="G27" s="12">
        <f t="shared" si="9"/>
        <v>8677.4</v>
      </c>
      <c r="H27" s="12">
        <f t="shared" si="9"/>
        <v>8677.4</v>
      </c>
      <c r="I27" s="12">
        <f t="shared" si="9"/>
        <v>9671.8000000000011</v>
      </c>
      <c r="J27" s="12">
        <f t="shared" si="9"/>
        <v>9671.8000000000011</v>
      </c>
      <c r="K27" s="12">
        <f t="shared" si="9"/>
        <v>10666.199999999999</v>
      </c>
      <c r="L27" s="12">
        <f t="shared" si="9"/>
        <v>10666.199999999999</v>
      </c>
      <c r="M27" s="12">
        <f t="shared" si="9"/>
        <v>11660.6</v>
      </c>
      <c r="N27" s="12">
        <f t="shared" si="9"/>
        <v>11660.6</v>
      </c>
      <c r="O27" s="10">
        <f t="shared" si="0"/>
        <v>110095.20000000001</v>
      </c>
    </row>
    <row r="29" spans="1:15" x14ac:dyDescent="0.25">
      <c r="A29" s="7" t="s">
        <v>119</v>
      </c>
      <c r="B29" s="7"/>
      <c r="C29" s="8">
        <f>C12-C19-C27</f>
        <v>9231.4000000000015</v>
      </c>
      <c r="D29" s="8">
        <f t="shared" ref="D29:N29" si="10">D12-D19-D27</f>
        <v>7731.4000000000005</v>
      </c>
      <c r="E29" s="8">
        <f t="shared" si="10"/>
        <v>8987</v>
      </c>
      <c r="F29" s="8">
        <f t="shared" si="10"/>
        <v>8987</v>
      </c>
      <c r="G29" s="8">
        <f t="shared" si="10"/>
        <v>10107.6</v>
      </c>
      <c r="H29" s="8">
        <f t="shared" si="10"/>
        <v>10107.6</v>
      </c>
      <c r="I29" s="8">
        <f t="shared" si="10"/>
        <v>12878.199999999999</v>
      </c>
      <c r="J29" s="8">
        <f t="shared" si="10"/>
        <v>11378.199999999999</v>
      </c>
      <c r="K29" s="8">
        <f t="shared" si="10"/>
        <v>12498.800000000001</v>
      </c>
      <c r="L29" s="8">
        <f t="shared" si="10"/>
        <v>12498.800000000001</v>
      </c>
      <c r="M29" s="8">
        <f t="shared" si="10"/>
        <v>13619.4</v>
      </c>
      <c r="N29" s="8">
        <f t="shared" si="10"/>
        <v>13619.4</v>
      </c>
      <c r="O29" s="13">
        <f t="shared" si="0"/>
        <v>131644.79999999999</v>
      </c>
    </row>
    <row r="31" spans="1:15" x14ac:dyDescent="0.25">
      <c r="A31" t="s">
        <v>120</v>
      </c>
    </row>
    <row r="32" spans="1:15" x14ac:dyDescent="0.25">
      <c r="B32" t="s">
        <v>14</v>
      </c>
      <c r="C32" s="1">
        <f>C5*0.1</f>
        <v>1300</v>
      </c>
      <c r="D32" s="1">
        <f t="shared" ref="D32:N32" si="11">D5*0.1</f>
        <v>1300</v>
      </c>
      <c r="E32" s="1">
        <f t="shared" si="11"/>
        <v>1500</v>
      </c>
      <c r="F32" s="1">
        <f t="shared" si="11"/>
        <v>1500</v>
      </c>
      <c r="G32" s="1">
        <f t="shared" si="11"/>
        <v>1700</v>
      </c>
      <c r="H32" s="1">
        <f t="shared" si="11"/>
        <v>1700</v>
      </c>
      <c r="I32" s="1">
        <f t="shared" si="11"/>
        <v>1900</v>
      </c>
      <c r="J32" s="1">
        <f t="shared" si="11"/>
        <v>1900</v>
      </c>
      <c r="K32" s="1">
        <f t="shared" si="11"/>
        <v>2100</v>
      </c>
      <c r="L32" s="1">
        <f t="shared" si="11"/>
        <v>2100</v>
      </c>
      <c r="M32" s="1">
        <f t="shared" si="11"/>
        <v>2300</v>
      </c>
      <c r="N32" s="1">
        <f t="shared" si="11"/>
        <v>2300</v>
      </c>
      <c r="O32" s="1">
        <f t="shared" si="0"/>
        <v>21600</v>
      </c>
    </row>
    <row r="33" spans="1:15" x14ac:dyDescent="0.25">
      <c r="B33" t="s">
        <v>22</v>
      </c>
      <c r="C33" s="1">
        <v>1000</v>
      </c>
      <c r="D33" s="1">
        <v>1000</v>
      </c>
      <c r="E33" s="1">
        <v>1000</v>
      </c>
      <c r="F33" s="1">
        <v>1000</v>
      </c>
      <c r="G33" s="1">
        <v>1000</v>
      </c>
      <c r="H33" s="1">
        <v>1000</v>
      </c>
      <c r="I33" s="1">
        <v>1000</v>
      </c>
      <c r="J33" s="1">
        <v>1000</v>
      </c>
      <c r="K33" s="1">
        <v>1000</v>
      </c>
      <c r="L33" s="1">
        <v>1000</v>
      </c>
      <c r="M33" s="1">
        <v>1000</v>
      </c>
      <c r="N33" s="1">
        <v>1000</v>
      </c>
      <c r="O33" s="1">
        <f t="shared" si="0"/>
        <v>12000</v>
      </c>
    </row>
    <row r="34" spans="1:15" x14ac:dyDescent="0.25">
      <c r="B34" t="s">
        <v>23</v>
      </c>
      <c r="C34" s="1">
        <v>200</v>
      </c>
      <c r="D34" s="1">
        <v>200</v>
      </c>
      <c r="E34" s="1">
        <v>200</v>
      </c>
      <c r="F34" s="1">
        <v>200</v>
      </c>
      <c r="G34" s="1">
        <v>200</v>
      </c>
      <c r="H34" s="1">
        <v>200</v>
      </c>
      <c r="I34" s="1">
        <v>200</v>
      </c>
      <c r="J34" s="1">
        <v>200</v>
      </c>
      <c r="K34" s="1">
        <v>200</v>
      </c>
      <c r="L34" s="1">
        <v>200</v>
      </c>
      <c r="M34" s="1">
        <v>200</v>
      </c>
      <c r="N34" s="1">
        <v>200</v>
      </c>
      <c r="O34" s="1">
        <f t="shared" si="0"/>
        <v>2400</v>
      </c>
    </row>
    <row r="35" spans="1:15" x14ac:dyDescent="0.25">
      <c r="B35" t="s">
        <v>140</v>
      </c>
      <c r="C35" s="1">
        <f>C5*0.05</f>
        <v>650</v>
      </c>
      <c r="D35" s="1">
        <f t="shared" ref="D35:N35" si="12">D5*0.05</f>
        <v>650</v>
      </c>
      <c r="E35" s="1">
        <f t="shared" si="12"/>
        <v>750</v>
      </c>
      <c r="F35" s="1">
        <f t="shared" si="12"/>
        <v>750</v>
      </c>
      <c r="G35" s="1">
        <f t="shared" si="12"/>
        <v>850</v>
      </c>
      <c r="H35" s="1">
        <f t="shared" si="12"/>
        <v>850</v>
      </c>
      <c r="I35" s="1">
        <f t="shared" si="12"/>
        <v>950</v>
      </c>
      <c r="J35" s="1">
        <f t="shared" si="12"/>
        <v>950</v>
      </c>
      <c r="K35" s="1">
        <f t="shared" si="12"/>
        <v>1050</v>
      </c>
      <c r="L35" s="1">
        <f t="shared" si="12"/>
        <v>1050</v>
      </c>
      <c r="M35" s="1">
        <f t="shared" si="12"/>
        <v>1150</v>
      </c>
      <c r="N35" s="1">
        <f t="shared" si="12"/>
        <v>1150</v>
      </c>
      <c r="O35" s="1">
        <f t="shared" si="0"/>
        <v>10800</v>
      </c>
    </row>
    <row r="36" spans="1:15" x14ac:dyDescent="0.25">
      <c r="B36" t="s">
        <v>25</v>
      </c>
      <c r="C36" s="1">
        <v>440</v>
      </c>
      <c r="D36" s="1">
        <v>440</v>
      </c>
      <c r="E36" s="1">
        <v>440</v>
      </c>
      <c r="F36" s="1">
        <v>440</v>
      </c>
      <c r="G36" s="1">
        <v>440</v>
      </c>
      <c r="H36" s="1">
        <v>440</v>
      </c>
      <c r="I36" s="1">
        <v>440</v>
      </c>
      <c r="J36" s="1">
        <v>440</v>
      </c>
      <c r="K36" s="1">
        <v>440</v>
      </c>
      <c r="L36" s="1">
        <v>440</v>
      </c>
      <c r="M36" s="1">
        <v>440</v>
      </c>
      <c r="N36" s="1">
        <v>440</v>
      </c>
      <c r="O36" s="1">
        <f t="shared" si="0"/>
        <v>5280</v>
      </c>
    </row>
    <row r="37" spans="1:15" x14ac:dyDescent="0.25">
      <c r="A37" s="9" t="s">
        <v>121</v>
      </c>
      <c r="B37" s="9"/>
      <c r="C37" s="10">
        <f>SUM(C32:C36)</f>
        <v>3590</v>
      </c>
      <c r="D37" s="10">
        <f t="shared" ref="D37:N37" si="13">SUM(D32:D36)</f>
        <v>3590</v>
      </c>
      <c r="E37" s="10">
        <f t="shared" si="13"/>
        <v>3890</v>
      </c>
      <c r="F37" s="10">
        <f t="shared" si="13"/>
        <v>3890</v>
      </c>
      <c r="G37" s="10">
        <f t="shared" si="13"/>
        <v>4190</v>
      </c>
      <c r="H37" s="10">
        <f t="shared" si="13"/>
        <v>4190</v>
      </c>
      <c r="I37" s="10">
        <f t="shared" si="13"/>
        <v>4490</v>
      </c>
      <c r="J37" s="10">
        <f t="shared" si="13"/>
        <v>4490</v>
      </c>
      <c r="K37" s="10">
        <f t="shared" si="13"/>
        <v>4790</v>
      </c>
      <c r="L37" s="10">
        <f t="shared" si="13"/>
        <v>4790</v>
      </c>
      <c r="M37" s="10">
        <f t="shared" si="13"/>
        <v>5090</v>
      </c>
      <c r="N37" s="10">
        <f t="shared" si="13"/>
        <v>5090</v>
      </c>
      <c r="O37" s="10">
        <f t="shared" si="0"/>
        <v>52080</v>
      </c>
    </row>
    <row r="39" spans="1:15" x14ac:dyDescent="0.25">
      <c r="A39" t="s">
        <v>56</v>
      </c>
    </row>
    <row r="40" spans="1:15" x14ac:dyDescent="0.25">
      <c r="B40" t="s">
        <v>37</v>
      </c>
      <c r="C40" s="1">
        <v>250</v>
      </c>
      <c r="D40" s="1">
        <v>250</v>
      </c>
      <c r="E40" s="1">
        <v>250</v>
      </c>
      <c r="F40" s="1">
        <v>250</v>
      </c>
      <c r="G40" s="1">
        <v>250</v>
      </c>
      <c r="H40" s="1">
        <v>250</v>
      </c>
      <c r="I40" s="1">
        <v>250</v>
      </c>
      <c r="J40" s="1">
        <v>250</v>
      </c>
      <c r="K40" s="1">
        <v>250</v>
      </c>
      <c r="L40" s="1">
        <v>250</v>
      </c>
      <c r="M40" s="1">
        <v>250</v>
      </c>
      <c r="N40" s="1">
        <v>250</v>
      </c>
      <c r="O40" s="1">
        <f t="shared" si="0"/>
        <v>3000</v>
      </c>
    </row>
    <row r="41" spans="1:15" x14ac:dyDescent="0.25">
      <c r="B41" t="s">
        <v>122</v>
      </c>
      <c r="C41" s="1">
        <v>650</v>
      </c>
      <c r="D41" s="1">
        <v>650</v>
      </c>
      <c r="E41" s="1">
        <v>650</v>
      </c>
      <c r="F41" s="1">
        <v>650</v>
      </c>
      <c r="G41" s="1">
        <v>650</v>
      </c>
      <c r="H41" s="1">
        <v>650</v>
      </c>
      <c r="I41" s="1">
        <v>650</v>
      </c>
      <c r="J41" s="1">
        <v>650</v>
      </c>
      <c r="K41" s="1">
        <v>650</v>
      </c>
      <c r="L41" s="1">
        <v>650</v>
      </c>
      <c r="M41" s="1">
        <v>650</v>
      </c>
      <c r="N41" s="1">
        <v>650</v>
      </c>
      <c r="O41" s="1">
        <f>SUM(C41:N41)</f>
        <v>7800</v>
      </c>
    </row>
    <row r="42" spans="1:15" x14ac:dyDescent="0.25">
      <c r="B42" t="s">
        <v>39</v>
      </c>
      <c r="C42" s="1">
        <v>20</v>
      </c>
      <c r="D42" s="1">
        <v>20</v>
      </c>
      <c r="E42" s="1">
        <v>20</v>
      </c>
      <c r="F42" s="1">
        <v>20</v>
      </c>
      <c r="G42" s="1">
        <v>20</v>
      </c>
      <c r="H42" s="1">
        <v>20</v>
      </c>
      <c r="I42" s="1">
        <v>20</v>
      </c>
      <c r="J42" s="1">
        <v>20</v>
      </c>
      <c r="K42" s="1">
        <v>20</v>
      </c>
      <c r="L42" s="1">
        <v>20</v>
      </c>
      <c r="M42" s="1">
        <v>20</v>
      </c>
      <c r="N42" s="1">
        <v>20</v>
      </c>
      <c r="O42" s="1">
        <f t="shared" ref="O42:O79" si="14">SUM(C42:N42)</f>
        <v>240</v>
      </c>
    </row>
    <row r="43" spans="1:15" x14ac:dyDescent="0.25">
      <c r="B43" t="s">
        <v>123</v>
      </c>
      <c r="C43" s="1">
        <v>50</v>
      </c>
      <c r="D43" s="1">
        <v>50</v>
      </c>
      <c r="E43" s="1">
        <v>50</v>
      </c>
      <c r="F43" s="1">
        <v>50</v>
      </c>
      <c r="G43" s="1">
        <v>50</v>
      </c>
      <c r="H43" s="1">
        <v>50</v>
      </c>
      <c r="I43" s="1">
        <v>50</v>
      </c>
      <c r="J43" s="1">
        <v>50</v>
      </c>
      <c r="K43" s="1">
        <v>50</v>
      </c>
      <c r="L43" s="1">
        <v>50</v>
      </c>
      <c r="M43" s="1">
        <v>50</v>
      </c>
      <c r="N43" s="1">
        <v>50</v>
      </c>
      <c r="O43" s="1">
        <f t="shared" si="14"/>
        <v>600</v>
      </c>
    </row>
    <row r="44" spans="1:15" x14ac:dyDescent="0.25">
      <c r="B44" t="s">
        <v>124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>
        <f t="shared" si="14"/>
        <v>0</v>
      </c>
    </row>
    <row r="45" spans="1:15" x14ac:dyDescent="0.25">
      <c r="B45" t="s">
        <v>94</v>
      </c>
      <c r="C45" s="1">
        <v>200</v>
      </c>
      <c r="D45" s="1"/>
      <c r="E45" s="1"/>
      <c r="F45" s="1">
        <v>200</v>
      </c>
      <c r="G45" s="1"/>
      <c r="H45" s="1"/>
      <c r="I45" s="1">
        <v>200</v>
      </c>
      <c r="J45" s="1"/>
      <c r="K45" s="1"/>
      <c r="L45" s="1">
        <v>200</v>
      </c>
      <c r="M45" s="1"/>
      <c r="N45" s="1"/>
      <c r="O45" s="1">
        <f t="shared" si="14"/>
        <v>800</v>
      </c>
    </row>
    <row r="46" spans="1:15" x14ac:dyDescent="0.25">
      <c r="B46" t="s">
        <v>126</v>
      </c>
      <c r="C46" s="1">
        <v>300</v>
      </c>
      <c r="D46" s="1">
        <v>300</v>
      </c>
      <c r="E46" s="1">
        <v>300</v>
      </c>
      <c r="F46" s="1">
        <v>300</v>
      </c>
      <c r="G46" s="1">
        <v>300</v>
      </c>
      <c r="H46" s="1">
        <v>300</v>
      </c>
      <c r="I46" s="1">
        <v>300</v>
      </c>
      <c r="J46" s="1">
        <v>300</v>
      </c>
      <c r="K46" s="1">
        <v>300</v>
      </c>
      <c r="L46" s="1">
        <v>300</v>
      </c>
      <c r="M46" s="1">
        <v>300</v>
      </c>
      <c r="N46" s="1">
        <v>300</v>
      </c>
      <c r="O46" s="1">
        <f t="shared" si="14"/>
        <v>3600</v>
      </c>
    </row>
    <row r="47" spans="1:15" x14ac:dyDescent="0.25">
      <c r="B47" t="s">
        <v>125</v>
      </c>
      <c r="C47" s="1">
        <v>100</v>
      </c>
      <c r="D47" s="1">
        <v>100</v>
      </c>
      <c r="E47" s="1">
        <v>100</v>
      </c>
      <c r="F47" s="1">
        <v>100</v>
      </c>
      <c r="G47" s="1">
        <v>100</v>
      </c>
      <c r="H47" s="1">
        <v>100</v>
      </c>
      <c r="I47" s="1">
        <v>100</v>
      </c>
      <c r="J47" s="1">
        <v>100</v>
      </c>
      <c r="K47" s="1">
        <v>100</v>
      </c>
      <c r="L47" s="1">
        <v>100</v>
      </c>
      <c r="M47" s="1">
        <v>100</v>
      </c>
      <c r="N47" s="1">
        <v>100</v>
      </c>
      <c r="O47" s="1">
        <f t="shared" si="14"/>
        <v>1200</v>
      </c>
    </row>
    <row r="48" spans="1:15" x14ac:dyDescent="0.25">
      <c r="B48" t="s">
        <v>127</v>
      </c>
      <c r="C48" s="1">
        <v>60</v>
      </c>
      <c r="D48" s="1">
        <v>60</v>
      </c>
      <c r="E48" s="1">
        <v>60</v>
      </c>
      <c r="F48" s="1">
        <v>60</v>
      </c>
      <c r="G48" s="1">
        <v>60</v>
      </c>
      <c r="H48" s="1">
        <v>60</v>
      </c>
      <c r="I48" s="1">
        <v>60</v>
      </c>
      <c r="J48" s="1">
        <v>60</v>
      </c>
      <c r="K48" s="1">
        <v>60</v>
      </c>
      <c r="L48" s="1">
        <v>60</v>
      </c>
      <c r="M48" s="1">
        <v>60</v>
      </c>
      <c r="N48" s="1">
        <v>60</v>
      </c>
      <c r="O48" s="1">
        <f t="shared" si="14"/>
        <v>720</v>
      </c>
    </row>
    <row r="49" spans="1:15" x14ac:dyDescent="0.25">
      <c r="B49" t="s">
        <v>128</v>
      </c>
      <c r="C49" s="1">
        <v>75</v>
      </c>
      <c r="D49" s="1">
        <v>75</v>
      </c>
      <c r="E49" s="1">
        <v>75</v>
      </c>
      <c r="F49" s="1">
        <v>75</v>
      </c>
      <c r="G49" s="1">
        <v>75</v>
      </c>
      <c r="H49" s="1">
        <v>75</v>
      </c>
      <c r="I49" s="1">
        <v>75</v>
      </c>
      <c r="J49" s="1">
        <v>75</v>
      </c>
      <c r="K49" s="1">
        <v>75</v>
      </c>
      <c r="L49" s="1">
        <v>75</v>
      </c>
      <c r="M49" s="1">
        <v>75</v>
      </c>
      <c r="N49" s="1">
        <v>75</v>
      </c>
      <c r="O49" s="1">
        <f t="shared" si="14"/>
        <v>900</v>
      </c>
    </row>
    <row r="50" spans="1:15" x14ac:dyDescent="0.25">
      <c r="B50" t="s">
        <v>129</v>
      </c>
      <c r="C50" s="1"/>
      <c r="D50" s="1"/>
      <c r="E50" s="1"/>
      <c r="F50" s="1"/>
      <c r="G50" s="1"/>
      <c r="H50" s="1"/>
      <c r="I50" s="1"/>
      <c r="J50" s="1"/>
      <c r="K50" s="1"/>
      <c r="L50" s="1">
        <v>1000</v>
      </c>
      <c r="M50" s="1"/>
      <c r="N50" s="1"/>
      <c r="O50" s="1">
        <f t="shared" si="14"/>
        <v>1000</v>
      </c>
    </row>
    <row r="51" spans="1:15" x14ac:dyDescent="0.25">
      <c r="B51" t="s">
        <v>130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f t="shared" si="14"/>
        <v>0</v>
      </c>
    </row>
    <row r="52" spans="1:15" x14ac:dyDescent="0.25">
      <c r="B52" t="s">
        <v>49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f t="shared" si="14"/>
        <v>0</v>
      </c>
    </row>
    <row r="53" spans="1:15" x14ac:dyDescent="0.25">
      <c r="B53" t="s">
        <v>58</v>
      </c>
      <c r="C53" s="1">
        <v>50</v>
      </c>
      <c r="D53" s="1">
        <v>50</v>
      </c>
      <c r="E53" s="1">
        <v>50</v>
      </c>
      <c r="F53" s="1">
        <v>50</v>
      </c>
      <c r="G53" s="1">
        <v>50</v>
      </c>
      <c r="H53" s="1">
        <v>50</v>
      </c>
      <c r="I53" s="1">
        <v>50</v>
      </c>
      <c r="J53" s="1">
        <v>50</v>
      </c>
      <c r="K53" s="1">
        <v>50</v>
      </c>
      <c r="L53" s="1">
        <v>50</v>
      </c>
      <c r="M53" s="1">
        <v>50</v>
      </c>
      <c r="N53" s="1">
        <v>50</v>
      </c>
      <c r="O53" s="1">
        <f t="shared" si="14"/>
        <v>600</v>
      </c>
    </row>
    <row r="54" spans="1:15" x14ac:dyDescent="0.25">
      <c r="B54" t="s">
        <v>131</v>
      </c>
      <c r="C54" s="1">
        <v>100</v>
      </c>
      <c r="D54" s="1">
        <v>100</v>
      </c>
      <c r="E54" s="1">
        <v>100</v>
      </c>
      <c r="F54" s="1">
        <v>100</v>
      </c>
      <c r="G54" s="1">
        <v>100</v>
      </c>
      <c r="H54" s="1">
        <v>100</v>
      </c>
      <c r="I54" s="1">
        <v>100</v>
      </c>
      <c r="J54" s="1">
        <v>100</v>
      </c>
      <c r="K54" s="1">
        <v>100</v>
      </c>
      <c r="L54" s="1">
        <v>100</v>
      </c>
      <c r="M54" s="1">
        <v>100</v>
      </c>
      <c r="N54" s="1">
        <v>100</v>
      </c>
      <c r="O54" s="1">
        <f t="shared" si="14"/>
        <v>1200</v>
      </c>
    </row>
    <row r="55" spans="1:15" x14ac:dyDescent="0.25">
      <c r="A55" s="9" t="s">
        <v>69</v>
      </c>
      <c r="B55" s="9"/>
      <c r="C55" s="12">
        <f>SUM(C40:C54)</f>
        <v>1855</v>
      </c>
      <c r="D55" s="12">
        <f t="shared" ref="D55:N55" si="15">SUM(D40:D54)</f>
        <v>1655</v>
      </c>
      <c r="E55" s="12">
        <f t="shared" si="15"/>
        <v>1655</v>
      </c>
      <c r="F55" s="12">
        <f t="shared" si="15"/>
        <v>1855</v>
      </c>
      <c r="G55" s="12">
        <f t="shared" si="15"/>
        <v>1655</v>
      </c>
      <c r="H55" s="12">
        <f t="shared" si="15"/>
        <v>1655</v>
      </c>
      <c r="I55" s="12">
        <f t="shared" si="15"/>
        <v>1855</v>
      </c>
      <c r="J55" s="12">
        <f t="shared" si="15"/>
        <v>1655</v>
      </c>
      <c r="K55" s="12">
        <f t="shared" si="15"/>
        <v>1655</v>
      </c>
      <c r="L55" s="12">
        <f t="shared" si="15"/>
        <v>2855</v>
      </c>
      <c r="M55" s="12">
        <f t="shared" si="15"/>
        <v>1655</v>
      </c>
      <c r="N55" s="12">
        <f t="shared" si="15"/>
        <v>1655</v>
      </c>
      <c r="O55" s="10">
        <f t="shared" si="14"/>
        <v>21660</v>
      </c>
    </row>
    <row r="56" spans="1:15" x14ac:dyDescent="0.25">
      <c r="A56" t="s">
        <v>51</v>
      </c>
    </row>
    <row r="57" spans="1:15" x14ac:dyDescent="0.25">
      <c r="B57" t="s">
        <v>132</v>
      </c>
      <c r="C57" s="1">
        <v>300</v>
      </c>
      <c r="D57" s="1">
        <v>300</v>
      </c>
      <c r="E57" s="1">
        <v>300</v>
      </c>
      <c r="F57" s="1">
        <v>300</v>
      </c>
      <c r="G57" s="1">
        <v>300</v>
      </c>
      <c r="H57" s="1">
        <v>300</v>
      </c>
      <c r="I57" s="1">
        <v>300</v>
      </c>
      <c r="J57" s="1">
        <v>300</v>
      </c>
      <c r="K57" s="1">
        <v>300</v>
      </c>
      <c r="L57" s="1">
        <v>300</v>
      </c>
      <c r="M57" s="1">
        <v>300</v>
      </c>
      <c r="N57" s="1">
        <v>300</v>
      </c>
      <c r="O57" s="1">
        <f t="shared" si="14"/>
        <v>3600</v>
      </c>
    </row>
    <row r="58" spans="1:15" x14ac:dyDescent="0.25">
      <c r="B58" t="s">
        <v>133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 t="shared" si="14"/>
        <v>0</v>
      </c>
    </row>
    <row r="59" spans="1:15" x14ac:dyDescent="0.25">
      <c r="A59" s="9" t="s">
        <v>73</v>
      </c>
      <c r="B59" s="9"/>
      <c r="C59" s="12">
        <f>SUM(C57:C58)</f>
        <v>300</v>
      </c>
      <c r="D59" s="12">
        <f t="shared" ref="D59:N59" si="16">SUM(D57:D58)</f>
        <v>300</v>
      </c>
      <c r="E59" s="12">
        <f t="shared" si="16"/>
        <v>300</v>
      </c>
      <c r="F59" s="12">
        <f t="shared" si="16"/>
        <v>300</v>
      </c>
      <c r="G59" s="12">
        <f t="shared" si="16"/>
        <v>300</v>
      </c>
      <c r="H59" s="12">
        <f t="shared" si="16"/>
        <v>300</v>
      </c>
      <c r="I59" s="12">
        <f t="shared" si="16"/>
        <v>300</v>
      </c>
      <c r="J59" s="12">
        <f t="shared" si="16"/>
        <v>300</v>
      </c>
      <c r="K59" s="12">
        <f t="shared" si="16"/>
        <v>300</v>
      </c>
      <c r="L59" s="12">
        <f t="shared" si="16"/>
        <v>300</v>
      </c>
      <c r="M59" s="12">
        <f t="shared" si="16"/>
        <v>300</v>
      </c>
      <c r="N59" s="12">
        <f t="shared" si="16"/>
        <v>300</v>
      </c>
      <c r="O59" s="1">
        <f t="shared" si="14"/>
        <v>3600</v>
      </c>
    </row>
    <row r="60" spans="1:15" x14ac:dyDescent="0.25">
      <c r="A60" t="s">
        <v>134</v>
      </c>
    </row>
    <row r="61" spans="1:15" x14ac:dyDescent="0.25">
      <c r="B61" t="s">
        <v>135</v>
      </c>
      <c r="C61" s="1">
        <v>3333</v>
      </c>
      <c r="D61" s="1">
        <v>3333</v>
      </c>
      <c r="E61" s="1">
        <v>3333</v>
      </c>
      <c r="F61" s="1">
        <v>3333</v>
      </c>
      <c r="G61" s="1">
        <v>3333</v>
      </c>
      <c r="H61" s="1">
        <v>3333</v>
      </c>
      <c r="I61" s="1">
        <v>3333</v>
      </c>
      <c r="J61" s="1">
        <v>3333</v>
      </c>
      <c r="K61" s="1">
        <v>3333</v>
      </c>
      <c r="L61" s="1">
        <v>3333</v>
      </c>
      <c r="M61" s="1">
        <v>3333</v>
      </c>
      <c r="N61" s="1">
        <v>3333</v>
      </c>
      <c r="O61" s="1">
        <f t="shared" si="14"/>
        <v>39996</v>
      </c>
    </row>
    <row r="62" spans="1:15" x14ac:dyDescent="0.25">
      <c r="B62" t="s">
        <v>115</v>
      </c>
      <c r="C62" s="1">
        <f>C61*0.035</f>
        <v>116.65500000000002</v>
      </c>
      <c r="D62" s="1">
        <f t="shared" ref="D62:N62" si="17">D61*0.035</f>
        <v>116.65500000000002</v>
      </c>
      <c r="E62" s="1">
        <f t="shared" si="17"/>
        <v>116.65500000000002</v>
      </c>
      <c r="F62" s="1">
        <f t="shared" si="17"/>
        <v>116.65500000000002</v>
      </c>
      <c r="G62" s="1">
        <f t="shared" si="17"/>
        <v>116.65500000000002</v>
      </c>
      <c r="H62" s="1">
        <f t="shared" si="17"/>
        <v>116.65500000000002</v>
      </c>
      <c r="I62" s="1">
        <f t="shared" si="17"/>
        <v>116.65500000000002</v>
      </c>
      <c r="J62" s="1">
        <f t="shared" si="17"/>
        <v>116.65500000000002</v>
      </c>
      <c r="K62" s="1">
        <f t="shared" si="17"/>
        <v>116.65500000000002</v>
      </c>
      <c r="L62" s="1">
        <f t="shared" si="17"/>
        <v>116.65500000000002</v>
      </c>
      <c r="M62" s="1">
        <f t="shared" si="17"/>
        <v>116.65500000000002</v>
      </c>
      <c r="N62" s="1">
        <f t="shared" si="17"/>
        <v>116.65500000000002</v>
      </c>
      <c r="O62" s="1">
        <f t="shared" si="14"/>
        <v>1399.86</v>
      </c>
    </row>
    <row r="63" spans="1:15" x14ac:dyDescent="0.25">
      <c r="B63" t="s">
        <v>55</v>
      </c>
      <c r="C63" s="1">
        <f>C61*0.095</f>
        <v>316.63499999999999</v>
      </c>
      <c r="D63" s="1">
        <f t="shared" ref="D63:N63" si="18">D61*0.095</f>
        <v>316.63499999999999</v>
      </c>
      <c r="E63" s="1">
        <f t="shared" si="18"/>
        <v>316.63499999999999</v>
      </c>
      <c r="F63" s="1">
        <f t="shared" si="18"/>
        <v>316.63499999999999</v>
      </c>
      <c r="G63" s="1">
        <f t="shared" si="18"/>
        <v>316.63499999999999</v>
      </c>
      <c r="H63" s="1">
        <f t="shared" si="18"/>
        <v>316.63499999999999</v>
      </c>
      <c r="I63" s="1">
        <f t="shared" si="18"/>
        <v>316.63499999999999</v>
      </c>
      <c r="J63" s="1">
        <f t="shared" si="18"/>
        <v>316.63499999999999</v>
      </c>
      <c r="K63" s="1">
        <f t="shared" si="18"/>
        <v>316.63499999999999</v>
      </c>
      <c r="L63" s="1">
        <f t="shared" si="18"/>
        <v>316.63499999999999</v>
      </c>
      <c r="M63" s="1">
        <f t="shared" si="18"/>
        <v>316.63499999999999</v>
      </c>
      <c r="N63" s="1">
        <f t="shared" si="18"/>
        <v>316.63499999999999</v>
      </c>
      <c r="O63" s="1">
        <f t="shared" si="14"/>
        <v>3799.6200000000008</v>
      </c>
    </row>
    <row r="64" spans="1:15" x14ac:dyDescent="0.25">
      <c r="B64" t="s">
        <v>136</v>
      </c>
      <c r="C64" s="1">
        <v>50</v>
      </c>
      <c r="D64" s="1">
        <v>50</v>
      </c>
      <c r="E64" s="1">
        <v>50</v>
      </c>
      <c r="F64" s="1">
        <v>50</v>
      </c>
      <c r="G64" s="1">
        <v>50</v>
      </c>
      <c r="H64" s="1">
        <v>50</v>
      </c>
      <c r="I64" s="1">
        <v>50</v>
      </c>
      <c r="J64" s="1">
        <v>50</v>
      </c>
      <c r="K64" s="1">
        <v>50</v>
      </c>
      <c r="L64" s="1">
        <v>50</v>
      </c>
      <c r="M64" s="1">
        <v>50</v>
      </c>
      <c r="N64" s="1">
        <v>50</v>
      </c>
      <c r="O64" s="1">
        <f t="shared" si="14"/>
        <v>600</v>
      </c>
    </row>
    <row r="65" spans="1:15" x14ac:dyDescent="0.25">
      <c r="B65" t="s">
        <v>26</v>
      </c>
      <c r="C65" s="1">
        <v>50</v>
      </c>
      <c r="D65" s="1"/>
      <c r="E65" s="1"/>
      <c r="F65" s="1">
        <v>50</v>
      </c>
      <c r="G65" s="1"/>
      <c r="H65" s="1"/>
      <c r="I65" s="1">
        <v>50</v>
      </c>
      <c r="J65" s="1"/>
      <c r="K65" s="1"/>
      <c r="L65" s="1">
        <v>50</v>
      </c>
      <c r="M65" s="1"/>
      <c r="N65" s="1"/>
      <c r="O65" s="1">
        <f t="shared" si="14"/>
        <v>200</v>
      </c>
    </row>
    <row r="66" spans="1:15" x14ac:dyDescent="0.25">
      <c r="B66" t="s">
        <v>137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f t="shared" si="14"/>
        <v>0</v>
      </c>
    </row>
    <row r="67" spans="1:15" x14ac:dyDescent="0.25">
      <c r="A67" s="9" t="s">
        <v>138</v>
      </c>
      <c r="B67" s="9"/>
      <c r="C67" s="10">
        <f>SUM(C61:C66)</f>
        <v>3866.29</v>
      </c>
      <c r="D67" s="10">
        <f t="shared" ref="D67:N67" si="19">SUM(D61:D66)</f>
        <v>3816.29</v>
      </c>
      <c r="E67" s="10">
        <f t="shared" si="19"/>
        <v>3816.29</v>
      </c>
      <c r="F67" s="10">
        <f t="shared" si="19"/>
        <v>3866.29</v>
      </c>
      <c r="G67" s="10">
        <f t="shared" si="19"/>
        <v>3816.29</v>
      </c>
      <c r="H67" s="10">
        <f t="shared" si="19"/>
        <v>3816.29</v>
      </c>
      <c r="I67" s="10">
        <f t="shared" si="19"/>
        <v>3866.29</v>
      </c>
      <c r="J67" s="10">
        <f t="shared" si="19"/>
        <v>3816.29</v>
      </c>
      <c r="K67" s="10">
        <f t="shared" si="19"/>
        <v>3816.29</v>
      </c>
      <c r="L67" s="10">
        <f t="shared" si="19"/>
        <v>3866.29</v>
      </c>
      <c r="M67" s="10">
        <f t="shared" si="19"/>
        <v>3816.29</v>
      </c>
      <c r="N67" s="10">
        <f t="shared" si="19"/>
        <v>3816.29</v>
      </c>
      <c r="O67" s="10">
        <f t="shared" si="14"/>
        <v>45995.48</v>
      </c>
    </row>
    <row r="68" spans="1:15" x14ac:dyDescent="0.25">
      <c r="A68" t="s">
        <v>50</v>
      </c>
      <c r="O68" s="14"/>
    </row>
    <row r="69" spans="1:15" x14ac:dyDescent="0.25">
      <c r="B69" t="s">
        <v>42</v>
      </c>
      <c r="C69" s="1">
        <v>240</v>
      </c>
      <c r="D69" s="1">
        <v>240</v>
      </c>
      <c r="E69" s="1">
        <v>240</v>
      </c>
      <c r="F69" s="1">
        <v>240</v>
      </c>
      <c r="G69" s="1">
        <v>240</v>
      </c>
      <c r="H69" s="1">
        <v>240</v>
      </c>
      <c r="I69" s="1">
        <v>240</v>
      </c>
      <c r="J69" s="1">
        <v>240</v>
      </c>
      <c r="K69" s="1">
        <v>240</v>
      </c>
      <c r="L69" s="1">
        <v>240</v>
      </c>
      <c r="M69" s="1">
        <v>240</v>
      </c>
      <c r="N69" s="1">
        <v>240</v>
      </c>
      <c r="O69" s="14">
        <f t="shared" si="14"/>
        <v>2880</v>
      </c>
    </row>
    <row r="70" spans="1:15" x14ac:dyDescent="0.25">
      <c r="B70" t="s">
        <v>43</v>
      </c>
      <c r="E70" s="1"/>
      <c r="F70" s="1">
        <v>200</v>
      </c>
      <c r="H70" s="1"/>
      <c r="J70" s="1">
        <v>200</v>
      </c>
      <c r="K70" s="1"/>
      <c r="N70" s="1">
        <v>200</v>
      </c>
      <c r="O70" s="14">
        <f t="shared" si="14"/>
        <v>600</v>
      </c>
    </row>
    <row r="71" spans="1:15" x14ac:dyDescent="0.25">
      <c r="B71" t="s">
        <v>44</v>
      </c>
      <c r="C71" s="1">
        <v>200</v>
      </c>
      <c r="D71" s="1">
        <v>200</v>
      </c>
      <c r="E71" s="1">
        <v>200</v>
      </c>
      <c r="F71" s="1">
        <v>200</v>
      </c>
      <c r="G71" s="1">
        <v>200</v>
      </c>
      <c r="H71" s="1">
        <v>200</v>
      </c>
      <c r="I71" s="1">
        <v>200</v>
      </c>
      <c r="J71" s="1">
        <v>200</v>
      </c>
      <c r="K71" s="1">
        <v>200</v>
      </c>
      <c r="L71" s="1">
        <v>200</v>
      </c>
      <c r="M71" s="1">
        <v>200</v>
      </c>
      <c r="N71" s="1">
        <v>200</v>
      </c>
      <c r="O71" s="14">
        <f t="shared" si="14"/>
        <v>2400</v>
      </c>
    </row>
    <row r="72" spans="1:15" x14ac:dyDescent="0.25">
      <c r="B72" t="s">
        <v>45</v>
      </c>
      <c r="C72" s="1">
        <v>50</v>
      </c>
      <c r="D72" s="1">
        <v>50</v>
      </c>
      <c r="E72" s="1">
        <v>50</v>
      </c>
      <c r="F72" s="1">
        <v>50</v>
      </c>
      <c r="G72" s="1">
        <v>50</v>
      </c>
      <c r="H72" s="1">
        <v>50</v>
      </c>
      <c r="I72" s="1">
        <v>50</v>
      </c>
      <c r="J72" s="1">
        <v>50</v>
      </c>
      <c r="K72" s="1">
        <v>50</v>
      </c>
      <c r="L72" s="1">
        <v>50</v>
      </c>
      <c r="M72" s="1">
        <v>50</v>
      </c>
      <c r="N72" s="1">
        <v>50</v>
      </c>
      <c r="O72" s="14">
        <f t="shared" si="14"/>
        <v>600</v>
      </c>
    </row>
    <row r="73" spans="1:15" x14ac:dyDescent="0.25">
      <c r="A73" s="9" t="s">
        <v>74</v>
      </c>
      <c r="B73" s="9"/>
      <c r="C73" s="12">
        <f>SUM(C69:C72)</f>
        <v>490</v>
      </c>
      <c r="D73" s="12">
        <f t="shared" ref="D73:N73" si="20">SUM(D69:D72)</f>
        <v>490</v>
      </c>
      <c r="E73" s="12">
        <f t="shared" si="20"/>
        <v>490</v>
      </c>
      <c r="F73" s="12">
        <f t="shared" si="20"/>
        <v>690</v>
      </c>
      <c r="G73" s="12">
        <f t="shared" si="20"/>
        <v>490</v>
      </c>
      <c r="H73" s="12">
        <f t="shared" si="20"/>
        <v>490</v>
      </c>
      <c r="I73" s="12">
        <f t="shared" si="20"/>
        <v>490</v>
      </c>
      <c r="J73" s="12">
        <f t="shared" si="20"/>
        <v>690</v>
      </c>
      <c r="K73" s="12">
        <f t="shared" si="20"/>
        <v>490</v>
      </c>
      <c r="L73" s="12">
        <f t="shared" si="20"/>
        <v>490</v>
      </c>
      <c r="M73" s="12">
        <f t="shared" si="20"/>
        <v>490</v>
      </c>
      <c r="N73" s="12">
        <f t="shared" si="20"/>
        <v>690</v>
      </c>
      <c r="O73" s="10">
        <f t="shared" si="14"/>
        <v>6480</v>
      </c>
    </row>
    <row r="74" spans="1:15" x14ac:dyDescent="0.25">
      <c r="A74" s="16"/>
      <c r="B74" s="9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0"/>
    </row>
    <row r="75" spans="1:15" x14ac:dyDescent="0.25">
      <c r="A75" s="9"/>
      <c r="B75" s="9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0"/>
    </row>
    <row r="76" spans="1:15" x14ac:dyDescent="0.25">
      <c r="A76" s="9"/>
      <c r="B76" s="9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0"/>
    </row>
    <row r="77" spans="1:15" x14ac:dyDescent="0.25">
      <c r="O77" s="14"/>
    </row>
    <row r="78" spans="1:15" x14ac:dyDescent="0.25">
      <c r="A78" s="7" t="s">
        <v>88</v>
      </c>
      <c r="B78" s="7"/>
      <c r="C78" s="8">
        <f>C73+C67+C59+C55</f>
        <v>6511.29</v>
      </c>
      <c r="D78" s="8">
        <f t="shared" ref="D78:N78" si="21">D73+D67+D59+D55</f>
        <v>6261.29</v>
      </c>
      <c r="E78" s="8">
        <f t="shared" si="21"/>
        <v>6261.29</v>
      </c>
      <c r="F78" s="8">
        <f t="shared" si="21"/>
        <v>6711.29</v>
      </c>
      <c r="G78" s="8">
        <f t="shared" si="21"/>
        <v>6261.29</v>
      </c>
      <c r="H78" s="8">
        <f t="shared" si="21"/>
        <v>6261.29</v>
      </c>
      <c r="I78" s="8">
        <f t="shared" si="21"/>
        <v>6511.29</v>
      </c>
      <c r="J78" s="8">
        <f t="shared" si="21"/>
        <v>6461.29</v>
      </c>
      <c r="K78" s="8">
        <f t="shared" si="21"/>
        <v>6261.29</v>
      </c>
      <c r="L78" s="8">
        <f t="shared" si="21"/>
        <v>7511.29</v>
      </c>
      <c r="M78" s="8">
        <f t="shared" si="21"/>
        <v>6261.29</v>
      </c>
      <c r="N78" s="8">
        <f t="shared" si="21"/>
        <v>6461.29</v>
      </c>
      <c r="O78" s="13">
        <f t="shared" si="14"/>
        <v>77735.48</v>
      </c>
    </row>
    <row r="79" spans="1:15" x14ac:dyDescent="0.25">
      <c r="A79" t="s">
        <v>89</v>
      </c>
      <c r="C79" s="4">
        <f>C29-C78</f>
        <v>2720.1100000000015</v>
      </c>
      <c r="D79" s="4">
        <f t="shared" ref="D79:N79" si="22">D29-D78</f>
        <v>1470.1100000000006</v>
      </c>
      <c r="E79" s="4">
        <f t="shared" si="22"/>
        <v>2725.71</v>
      </c>
      <c r="F79" s="4">
        <f t="shared" si="22"/>
        <v>2275.71</v>
      </c>
      <c r="G79" s="4">
        <f t="shared" si="22"/>
        <v>3846.3100000000004</v>
      </c>
      <c r="H79" s="4">
        <f t="shared" si="22"/>
        <v>3846.3100000000004</v>
      </c>
      <c r="I79" s="4">
        <f t="shared" si="22"/>
        <v>6366.9099999999989</v>
      </c>
      <c r="J79" s="4">
        <f t="shared" si="22"/>
        <v>4916.9099999999989</v>
      </c>
      <c r="K79" s="4">
        <f t="shared" si="22"/>
        <v>6237.5100000000011</v>
      </c>
      <c r="L79" s="4">
        <f t="shared" si="22"/>
        <v>4987.5100000000011</v>
      </c>
      <c r="M79" s="4">
        <f t="shared" si="22"/>
        <v>7358.11</v>
      </c>
      <c r="N79" s="4">
        <f t="shared" si="22"/>
        <v>7158.11</v>
      </c>
      <c r="O79" s="14">
        <f t="shared" si="14"/>
        <v>53909.320000000007</v>
      </c>
    </row>
    <row r="80" spans="1:15" x14ac:dyDescent="0.25">
      <c r="A80" t="s">
        <v>139</v>
      </c>
      <c r="C80" s="4">
        <f>C79</f>
        <v>2720.1100000000015</v>
      </c>
      <c r="D80" s="4">
        <f>C80+D79</f>
        <v>4190.2200000000021</v>
      </c>
      <c r="E80" s="4">
        <f t="shared" ref="E80:N80" si="23">D80+E79</f>
        <v>6915.9300000000021</v>
      </c>
      <c r="F80" s="4">
        <f t="shared" si="23"/>
        <v>9191.6400000000031</v>
      </c>
      <c r="G80" s="4">
        <f t="shared" si="23"/>
        <v>13037.950000000004</v>
      </c>
      <c r="H80" s="4">
        <f t="shared" si="23"/>
        <v>16884.260000000006</v>
      </c>
      <c r="I80" s="4">
        <f t="shared" si="23"/>
        <v>23251.170000000006</v>
      </c>
      <c r="J80" s="4">
        <f t="shared" si="23"/>
        <v>28168.080000000005</v>
      </c>
      <c r="K80" s="4">
        <f t="shared" si="23"/>
        <v>34405.590000000004</v>
      </c>
      <c r="L80" s="4">
        <f t="shared" si="23"/>
        <v>39393.100000000006</v>
      </c>
      <c r="M80" s="4">
        <f t="shared" si="23"/>
        <v>46751.210000000006</v>
      </c>
      <c r="N80" s="4">
        <f t="shared" si="23"/>
        <v>53909.320000000007</v>
      </c>
      <c r="O80" s="14"/>
    </row>
    <row r="84" spans="1:15" x14ac:dyDescent="0.25">
      <c r="A84" t="s">
        <v>141</v>
      </c>
    </row>
    <row r="85" spans="1:15" x14ac:dyDescent="0.25">
      <c r="A85" s="20" t="s">
        <v>170</v>
      </c>
    </row>
    <row r="87" spans="1:15" x14ac:dyDescent="0.25">
      <c r="C87" s="2" t="s">
        <v>1</v>
      </c>
      <c r="D87" s="2" t="s">
        <v>2</v>
      </c>
      <c r="E87" s="2" t="s">
        <v>98</v>
      </c>
      <c r="F87" s="2" t="s">
        <v>4</v>
      </c>
      <c r="G87" s="2" t="s">
        <v>99</v>
      </c>
      <c r="H87" s="2" t="s">
        <v>100</v>
      </c>
      <c r="I87" s="2" t="s">
        <v>97</v>
      </c>
      <c r="J87" s="2" t="s">
        <v>8</v>
      </c>
      <c r="K87" s="2" t="s">
        <v>101</v>
      </c>
      <c r="L87" s="2" t="s">
        <v>10</v>
      </c>
      <c r="M87" s="2" t="s">
        <v>102</v>
      </c>
      <c r="N87" s="2" t="s">
        <v>12</v>
      </c>
      <c r="O87" s="2" t="s">
        <v>15</v>
      </c>
    </row>
    <row r="88" spans="1:15" x14ac:dyDescent="0.25">
      <c r="A88" t="s">
        <v>143</v>
      </c>
      <c r="C88">
        <v>4537.5200000000004</v>
      </c>
      <c r="D88" s="4">
        <f>C104</f>
        <v>-1192.369999999999</v>
      </c>
      <c r="E88" s="4">
        <f t="shared" ref="E88:N88" si="24">D104</f>
        <v>-3247.2599999999984</v>
      </c>
      <c r="F88" s="4">
        <f t="shared" si="24"/>
        <v>-3534.0499999999993</v>
      </c>
      <c r="G88" s="4">
        <f t="shared" si="24"/>
        <v>-2814.59</v>
      </c>
      <c r="H88" s="4">
        <f t="shared" si="24"/>
        <v>-896.40499999999884</v>
      </c>
      <c r="I88" s="4">
        <f t="shared" si="24"/>
        <v>1935.8425000000025</v>
      </c>
      <c r="J88" s="4">
        <f t="shared" si="24"/>
        <v>5820.7212500000023</v>
      </c>
      <c r="K88" s="4">
        <f t="shared" si="24"/>
        <v>10196.615625000002</v>
      </c>
      <c r="L88" s="4">
        <f t="shared" si="24"/>
        <v>15013.617812500008</v>
      </c>
      <c r="M88" s="4">
        <f t="shared" si="24"/>
        <v>19240.87390625001</v>
      </c>
      <c r="N88" s="4">
        <f t="shared" si="24"/>
        <v>25068.85695312501</v>
      </c>
    </row>
    <row r="90" spans="1:15" x14ac:dyDescent="0.25">
      <c r="A90" t="s">
        <v>144</v>
      </c>
    </row>
    <row r="91" spans="1:15" x14ac:dyDescent="0.25">
      <c r="B91" t="s">
        <v>145</v>
      </c>
      <c r="C91" s="4">
        <f>C12*0.5</f>
        <v>8350</v>
      </c>
      <c r="D91" s="4">
        <f>(C91+D12)/2</f>
        <v>11775</v>
      </c>
      <c r="E91" s="4">
        <f t="shared" ref="E91:N91" si="25">(D91+E12)/2</f>
        <v>14687.5</v>
      </c>
      <c r="F91" s="4">
        <f t="shared" si="25"/>
        <v>16143.75</v>
      </c>
      <c r="G91" s="4">
        <f t="shared" si="25"/>
        <v>17971.875</v>
      </c>
      <c r="H91" s="4">
        <f t="shared" si="25"/>
        <v>18885.9375</v>
      </c>
      <c r="I91" s="4">
        <f t="shared" si="25"/>
        <v>21267.96875</v>
      </c>
      <c r="J91" s="4">
        <f t="shared" si="25"/>
        <v>21708.984375</v>
      </c>
      <c r="K91" s="4">
        <f t="shared" si="25"/>
        <v>23029.4921875</v>
      </c>
      <c r="L91" s="4">
        <f t="shared" si="25"/>
        <v>23689.74609375</v>
      </c>
      <c r="M91" s="4">
        <f t="shared" si="25"/>
        <v>25119.873046875</v>
      </c>
      <c r="N91" s="4">
        <f t="shared" si="25"/>
        <v>25834.9365234375</v>
      </c>
      <c r="O91" s="4">
        <f>SUM(C91:N91)</f>
        <v>228465.0634765625</v>
      </c>
    </row>
    <row r="92" spans="1:15" x14ac:dyDescent="0.25">
      <c r="C92" s="5">
        <f>C88+C91</f>
        <v>12887.52</v>
      </c>
      <c r="D92" s="5">
        <f t="shared" ref="D92:N92" si="26">D88+D91</f>
        <v>10582.630000000001</v>
      </c>
      <c r="E92" s="5">
        <f t="shared" si="26"/>
        <v>11440.240000000002</v>
      </c>
      <c r="F92" s="5">
        <f t="shared" si="26"/>
        <v>12609.7</v>
      </c>
      <c r="G92" s="5">
        <f t="shared" si="26"/>
        <v>15157.285</v>
      </c>
      <c r="H92" s="5">
        <f t="shared" si="26"/>
        <v>17989.532500000001</v>
      </c>
      <c r="I92" s="5">
        <f t="shared" si="26"/>
        <v>23203.811250000002</v>
      </c>
      <c r="J92" s="5">
        <f t="shared" si="26"/>
        <v>27529.705625000002</v>
      </c>
      <c r="K92" s="5">
        <f t="shared" si="26"/>
        <v>33226.107812500006</v>
      </c>
      <c r="L92" s="5">
        <f t="shared" si="26"/>
        <v>38703.363906250008</v>
      </c>
      <c r="M92" s="5">
        <f t="shared" si="26"/>
        <v>44360.74695312501</v>
      </c>
      <c r="N92" s="5">
        <f t="shared" si="26"/>
        <v>50903.79347656251</v>
      </c>
      <c r="O92" s="5">
        <f>SUM(C92:N92)</f>
        <v>298594.4365234375</v>
      </c>
    </row>
    <row r="93" spans="1:15" x14ac:dyDescent="0.25">
      <c r="O93" s="21"/>
    </row>
    <row r="94" spans="1:15" x14ac:dyDescent="0.25">
      <c r="A94" t="s">
        <v>146</v>
      </c>
      <c r="O94" s="21"/>
    </row>
    <row r="95" spans="1:15" x14ac:dyDescent="0.25">
      <c r="B95" t="s">
        <v>147</v>
      </c>
      <c r="C95" s="4">
        <f>C78+C19-C69-C67</f>
        <v>3185</v>
      </c>
      <c r="D95" s="4">
        <f t="shared" ref="D95:N95" si="27">D78+D19-D69-D67</f>
        <v>2985</v>
      </c>
      <c r="E95" s="4">
        <f t="shared" si="27"/>
        <v>3135</v>
      </c>
      <c r="F95" s="4">
        <f t="shared" si="27"/>
        <v>3535</v>
      </c>
      <c r="G95" s="4">
        <f t="shared" si="27"/>
        <v>3220</v>
      </c>
      <c r="H95" s="4">
        <f t="shared" si="27"/>
        <v>3220</v>
      </c>
      <c r="I95" s="4">
        <f t="shared" si="27"/>
        <v>3505</v>
      </c>
      <c r="J95" s="4">
        <f t="shared" si="27"/>
        <v>3505</v>
      </c>
      <c r="K95" s="4">
        <f t="shared" si="27"/>
        <v>3390</v>
      </c>
      <c r="L95" s="4">
        <f t="shared" si="27"/>
        <v>4590.0000000000009</v>
      </c>
      <c r="M95" s="4">
        <f t="shared" si="27"/>
        <v>3475</v>
      </c>
      <c r="N95" s="4">
        <f t="shared" si="27"/>
        <v>3675</v>
      </c>
      <c r="O95" s="21">
        <f t="shared" ref="O95:O102" si="28">SUM(C95:N95)</f>
        <v>41420</v>
      </c>
    </row>
    <row r="96" spans="1:15" x14ac:dyDescent="0.25">
      <c r="B96" t="s">
        <v>148</v>
      </c>
      <c r="C96" s="4">
        <f>C67+C27</f>
        <v>10554.89</v>
      </c>
      <c r="D96" s="4">
        <f>D67+D27</f>
        <v>10504.89</v>
      </c>
      <c r="E96" s="4">
        <f t="shared" ref="E96:N96" si="29">E67+E27</f>
        <v>11499.29</v>
      </c>
      <c r="F96" s="4">
        <f t="shared" si="29"/>
        <v>11549.29</v>
      </c>
      <c r="G96" s="4">
        <f t="shared" si="29"/>
        <v>12493.689999999999</v>
      </c>
      <c r="H96" s="4">
        <f t="shared" si="29"/>
        <v>12493.689999999999</v>
      </c>
      <c r="I96" s="4">
        <f t="shared" si="29"/>
        <v>13538.09</v>
      </c>
      <c r="J96" s="4">
        <f t="shared" si="29"/>
        <v>13488.09</v>
      </c>
      <c r="K96" s="4">
        <f t="shared" si="29"/>
        <v>14482.489999999998</v>
      </c>
      <c r="L96" s="4">
        <f t="shared" si="29"/>
        <v>14532.489999999998</v>
      </c>
      <c r="M96" s="4">
        <f t="shared" si="29"/>
        <v>15476.89</v>
      </c>
      <c r="N96" s="4">
        <f t="shared" si="29"/>
        <v>15476.89</v>
      </c>
      <c r="O96" s="21">
        <f t="shared" si="28"/>
        <v>156090.68</v>
      </c>
    </row>
    <row r="97" spans="1:15" x14ac:dyDescent="0.25">
      <c r="B97" t="s">
        <v>149</v>
      </c>
      <c r="C97" s="4">
        <f>C47</f>
        <v>100</v>
      </c>
      <c r="D97" s="4">
        <f>D47</f>
        <v>100</v>
      </c>
      <c r="E97" s="4">
        <f t="shared" ref="E97:N97" si="30">E47</f>
        <v>100</v>
      </c>
      <c r="F97" s="4">
        <f t="shared" si="30"/>
        <v>100</v>
      </c>
      <c r="G97" s="4">
        <f t="shared" si="30"/>
        <v>100</v>
      </c>
      <c r="H97" s="4">
        <f t="shared" si="30"/>
        <v>100</v>
      </c>
      <c r="I97" s="4">
        <f t="shared" si="30"/>
        <v>100</v>
      </c>
      <c r="J97" s="4">
        <f t="shared" si="30"/>
        <v>100</v>
      </c>
      <c r="K97" s="4">
        <f t="shared" si="30"/>
        <v>100</v>
      </c>
      <c r="L97" s="4">
        <f t="shared" si="30"/>
        <v>100</v>
      </c>
      <c r="M97" s="4">
        <f t="shared" si="30"/>
        <v>100</v>
      </c>
      <c r="N97" s="4">
        <f t="shared" si="30"/>
        <v>100</v>
      </c>
      <c r="O97" s="21">
        <f t="shared" si="28"/>
        <v>1200</v>
      </c>
    </row>
    <row r="98" spans="1:15" x14ac:dyDescent="0.25">
      <c r="C98" s="5">
        <f>SUM(C95:C97)</f>
        <v>13839.89</v>
      </c>
      <c r="D98" s="5">
        <f>SUM(D95:D97)</f>
        <v>13589.89</v>
      </c>
      <c r="E98" s="5">
        <f t="shared" ref="E98:N98" si="31">SUM(E95:E97)</f>
        <v>14734.29</v>
      </c>
      <c r="F98" s="5">
        <f t="shared" si="31"/>
        <v>15184.29</v>
      </c>
      <c r="G98" s="5">
        <f t="shared" si="31"/>
        <v>15813.689999999999</v>
      </c>
      <c r="H98" s="5">
        <f t="shared" si="31"/>
        <v>15813.689999999999</v>
      </c>
      <c r="I98" s="5">
        <f t="shared" si="31"/>
        <v>17143.09</v>
      </c>
      <c r="J98" s="5">
        <f t="shared" si="31"/>
        <v>17093.09</v>
      </c>
      <c r="K98" s="5">
        <f t="shared" si="31"/>
        <v>17972.489999999998</v>
      </c>
      <c r="L98" s="5">
        <f t="shared" si="31"/>
        <v>19222.489999999998</v>
      </c>
      <c r="M98" s="5">
        <f t="shared" si="31"/>
        <v>19051.89</v>
      </c>
      <c r="N98" s="5">
        <f t="shared" si="31"/>
        <v>19251.89</v>
      </c>
      <c r="O98" s="5">
        <f>SUM(O95:O97)</f>
        <v>198710.68</v>
      </c>
    </row>
    <row r="99" spans="1:15" x14ac:dyDescent="0.25">
      <c r="C99" s="21"/>
      <c r="O99" s="21"/>
    </row>
    <row r="100" spans="1:15" x14ac:dyDescent="0.25">
      <c r="A100" t="s">
        <v>150</v>
      </c>
      <c r="O100" s="21"/>
    </row>
    <row r="101" spans="1:15" x14ac:dyDescent="0.25">
      <c r="B101" t="s">
        <v>151</v>
      </c>
      <c r="C101" s="4">
        <f>C69</f>
        <v>240</v>
      </c>
      <c r="D101" s="4">
        <f>D69</f>
        <v>240</v>
      </c>
      <c r="E101" s="4">
        <f t="shared" ref="E101:N101" si="32">E69</f>
        <v>240</v>
      </c>
      <c r="F101" s="4">
        <f t="shared" si="32"/>
        <v>240</v>
      </c>
      <c r="G101" s="4">
        <f t="shared" si="32"/>
        <v>240</v>
      </c>
      <c r="H101" s="4">
        <f t="shared" si="32"/>
        <v>240</v>
      </c>
      <c r="I101" s="4">
        <f t="shared" si="32"/>
        <v>240</v>
      </c>
      <c r="J101" s="4">
        <f t="shared" si="32"/>
        <v>240</v>
      </c>
      <c r="K101" s="4">
        <f t="shared" si="32"/>
        <v>240</v>
      </c>
      <c r="L101" s="4">
        <f t="shared" si="32"/>
        <v>240</v>
      </c>
      <c r="M101" s="4">
        <f t="shared" si="32"/>
        <v>240</v>
      </c>
      <c r="N101" s="4">
        <f t="shared" si="32"/>
        <v>240</v>
      </c>
      <c r="O101" s="21">
        <f t="shared" si="28"/>
        <v>2880</v>
      </c>
    </row>
    <row r="102" spans="1:15" x14ac:dyDescent="0.25">
      <c r="C102" s="5">
        <f>C101</f>
        <v>240</v>
      </c>
      <c r="D102" s="5">
        <f>D101</f>
        <v>240</v>
      </c>
      <c r="E102" s="5">
        <f t="shared" ref="E102:N102" si="33">E101</f>
        <v>240</v>
      </c>
      <c r="F102" s="5">
        <f t="shared" si="33"/>
        <v>240</v>
      </c>
      <c r="G102" s="5">
        <f t="shared" si="33"/>
        <v>240</v>
      </c>
      <c r="H102" s="5">
        <f t="shared" si="33"/>
        <v>240</v>
      </c>
      <c r="I102" s="5">
        <f t="shared" si="33"/>
        <v>240</v>
      </c>
      <c r="J102" s="5">
        <f t="shared" si="33"/>
        <v>240</v>
      </c>
      <c r="K102" s="5">
        <f t="shared" si="33"/>
        <v>240</v>
      </c>
      <c r="L102" s="5">
        <f t="shared" si="33"/>
        <v>240</v>
      </c>
      <c r="M102" s="5">
        <f t="shared" si="33"/>
        <v>240</v>
      </c>
      <c r="N102" s="5">
        <f t="shared" si="33"/>
        <v>240</v>
      </c>
      <c r="O102" s="5">
        <f t="shared" si="28"/>
        <v>2880</v>
      </c>
    </row>
    <row r="103" spans="1:15" x14ac:dyDescent="0.25">
      <c r="O103" s="21"/>
    </row>
    <row r="104" spans="1:15" x14ac:dyDescent="0.25">
      <c r="A104" t="s">
        <v>152</v>
      </c>
      <c r="C104" s="4">
        <f>C92-C98-C102</f>
        <v>-1192.369999999999</v>
      </c>
      <c r="D104" s="4">
        <f>D92-D98-D102</f>
        <v>-3247.2599999999984</v>
      </c>
      <c r="E104" s="4">
        <f t="shared" ref="E104:N104" si="34">E92-E98-E102</f>
        <v>-3534.0499999999993</v>
      </c>
      <c r="F104" s="4">
        <f t="shared" si="34"/>
        <v>-2814.59</v>
      </c>
      <c r="G104" s="4">
        <f t="shared" si="34"/>
        <v>-896.40499999999884</v>
      </c>
      <c r="H104" s="4">
        <f t="shared" si="34"/>
        <v>1935.8425000000025</v>
      </c>
      <c r="I104" s="4">
        <f t="shared" si="34"/>
        <v>5820.7212500000023</v>
      </c>
      <c r="J104" s="4">
        <f t="shared" si="34"/>
        <v>10196.615625000002</v>
      </c>
      <c r="K104" s="4">
        <f t="shared" si="34"/>
        <v>15013.617812500008</v>
      </c>
      <c r="L104" s="4">
        <f t="shared" si="34"/>
        <v>19240.87390625001</v>
      </c>
      <c r="M104" s="4">
        <f t="shared" si="34"/>
        <v>25068.85695312501</v>
      </c>
      <c r="N104" s="4">
        <f t="shared" si="34"/>
        <v>31411.903476562511</v>
      </c>
      <c r="O104" s="21"/>
    </row>
    <row r="107" spans="1:15" x14ac:dyDescent="0.25">
      <c r="A107" t="s">
        <v>169</v>
      </c>
    </row>
    <row r="108" spans="1:15" x14ac:dyDescent="0.25">
      <c r="A108" s="2" t="s">
        <v>164</v>
      </c>
    </row>
    <row r="110" spans="1:15" x14ac:dyDescent="0.25">
      <c r="A110" t="s">
        <v>155</v>
      </c>
      <c r="C110" s="2" t="s">
        <v>1</v>
      </c>
      <c r="D110" s="2" t="s">
        <v>2</v>
      </c>
      <c r="E110" s="2" t="s">
        <v>98</v>
      </c>
      <c r="F110" s="2" t="s">
        <v>4</v>
      </c>
      <c r="G110" s="2" t="s">
        <v>99</v>
      </c>
      <c r="H110" s="2" t="s">
        <v>100</v>
      </c>
      <c r="I110" s="2" t="s">
        <v>97</v>
      </c>
      <c r="J110" s="2" t="s">
        <v>8</v>
      </c>
      <c r="K110" s="2" t="s">
        <v>101</v>
      </c>
      <c r="L110" s="2" t="s">
        <v>10</v>
      </c>
      <c r="M110" s="2" t="s">
        <v>102</v>
      </c>
      <c r="N110" s="2" t="s">
        <v>12</v>
      </c>
      <c r="O110" s="2" t="s">
        <v>15</v>
      </c>
    </row>
    <row r="111" spans="1:15" x14ac:dyDescent="0.25">
      <c r="B111" t="s">
        <v>156</v>
      </c>
      <c r="C111" s="4">
        <f>C104</f>
        <v>-1192.369999999999</v>
      </c>
      <c r="D111" s="4">
        <f t="shared" ref="D111:N111" si="35">D104</f>
        <v>-3247.2599999999984</v>
      </c>
      <c r="E111" s="4">
        <f t="shared" si="35"/>
        <v>-3534.0499999999993</v>
      </c>
      <c r="F111" s="4">
        <f t="shared" si="35"/>
        <v>-2814.59</v>
      </c>
      <c r="G111" s="4">
        <f t="shared" si="35"/>
        <v>-896.40499999999884</v>
      </c>
      <c r="H111" s="4">
        <f t="shared" si="35"/>
        <v>1935.8425000000025</v>
      </c>
      <c r="I111" s="4">
        <f t="shared" si="35"/>
        <v>5820.7212500000023</v>
      </c>
      <c r="J111" s="4">
        <f t="shared" si="35"/>
        <v>10196.615625000002</v>
      </c>
      <c r="K111" s="4">
        <f t="shared" si="35"/>
        <v>15013.617812500008</v>
      </c>
      <c r="L111" s="4">
        <f t="shared" si="35"/>
        <v>19240.87390625001</v>
      </c>
      <c r="M111" s="4">
        <f t="shared" si="35"/>
        <v>25068.85695312501</v>
      </c>
      <c r="N111" s="4">
        <f t="shared" si="35"/>
        <v>31411.903476562511</v>
      </c>
      <c r="O111" s="4">
        <f>SUM(C111:N111)</f>
        <v>97003.756523437551</v>
      </c>
    </row>
    <row r="112" spans="1:15" x14ac:dyDescent="0.25">
      <c r="B112" t="s">
        <v>157</v>
      </c>
      <c r="C112" s="4">
        <f>C12</f>
        <v>16700</v>
      </c>
      <c r="D112" s="4">
        <f t="shared" ref="D112:N112" si="36">D12</f>
        <v>15200</v>
      </c>
      <c r="E112" s="4">
        <f t="shared" si="36"/>
        <v>17600</v>
      </c>
      <c r="F112" s="4">
        <f t="shared" si="36"/>
        <v>17600</v>
      </c>
      <c r="G112" s="4">
        <f t="shared" si="36"/>
        <v>19800</v>
      </c>
      <c r="H112" s="4">
        <f t="shared" si="36"/>
        <v>19800</v>
      </c>
      <c r="I112" s="4">
        <f t="shared" si="36"/>
        <v>23650</v>
      </c>
      <c r="J112" s="4">
        <f t="shared" si="36"/>
        <v>22150</v>
      </c>
      <c r="K112" s="4">
        <f t="shared" si="36"/>
        <v>24350</v>
      </c>
      <c r="L112" s="4">
        <f t="shared" si="36"/>
        <v>24350</v>
      </c>
      <c r="M112" s="4">
        <f t="shared" si="36"/>
        <v>26550</v>
      </c>
      <c r="N112" s="4">
        <f t="shared" si="36"/>
        <v>26550</v>
      </c>
      <c r="O112" s="4">
        <f t="shared" ref="O112:O122" si="37">SUM(C112:N112)</f>
        <v>254300</v>
      </c>
    </row>
    <row r="113" spans="1:15" x14ac:dyDescent="0.25">
      <c r="B113" t="s">
        <v>158</v>
      </c>
      <c r="C113" s="1">
        <v>8700</v>
      </c>
      <c r="D113" s="1">
        <f>C113+C114</f>
        <v>8400</v>
      </c>
      <c r="E113" s="1">
        <f t="shared" ref="E113:N113" si="38">D113+D114</f>
        <v>8100</v>
      </c>
      <c r="F113" s="1">
        <f t="shared" si="38"/>
        <v>7800</v>
      </c>
      <c r="G113" s="1">
        <f t="shared" si="38"/>
        <v>7500</v>
      </c>
      <c r="H113" s="1">
        <f t="shared" si="38"/>
        <v>7200</v>
      </c>
      <c r="I113" s="1">
        <f t="shared" si="38"/>
        <v>6900</v>
      </c>
      <c r="J113" s="1">
        <f t="shared" si="38"/>
        <v>6600</v>
      </c>
      <c r="K113" s="1">
        <f t="shared" si="38"/>
        <v>6300</v>
      </c>
      <c r="L113" s="1">
        <f t="shared" si="38"/>
        <v>6000</v>
      </c>
      <c r="M113" s="1">
        <f t="shared" si="38"/>
        <v>5700</v>
      </c>
      <c r="N113" s="1">
        <f t="shared" si="38"/>
        <v>5400</v>
      </c>
      <c r="O113" s="4">
        <f t="shared" si="37"/>
        <v>84600</v>
      </c>
    </row>
    <row r="114" spans="1:15" x14ac:dyDescent="0.25">
      <c r="B114" t="s">
        <v>158</v>
      </c>
      <c r="C114" s="1">
        <v>-300</v>
      </c>
      <c r="D114" s="1">
        <v>-300</v>
      </c>
      <c r="E114" s="1">
        <v>-300</v>
      </c>
      <c r="F114" s="1">
        <v>-300</v>
      </c>
      <c r="G114" s="1">
        <v>-300</v>
      </c>
      <c r="H114" s="1">
        <v>-300</v>
      </c>
      <c r="I114" s="1">
        <v>-300</v>
      </c>
      <c r="J114" s="1">
        <v>-300</v>
      </c>
      <c r="K114" s="1">
        <v>-300</v>
      </c>
      <c r="L114" s="1">
        <v>-300</v>
      </c>
      <c r="M114" s="1">
        <v>-300</v>
      </c>
      <c r="N114" s="1">
        <v>-300</v>
      </c>
      <c r="O114" s="4">
        <f t="shared" si="37"/>
        <v>-3600</v>
      </c>
    </row>
    <row r="115" spans="1:15" x14ac:dyDescent="0.25">
      <c r="A115" t="s">
        <v>159</v>
      </c>
      <c r="C115" s="4">
        <f>SUM(C111:C114)</f>
        <v>23907.63</v>
      </c>
      <c r="D115" s="4">
        <f t="shared" ref="D115:N115" si="39">SUM(D111:D114)</f>
        <v>20052.740000000002</v>
      </c>
      <c r="E115" s="4">
        <f t="shared" si="39"/>
        <v>21865.95</v>
      </c>
      <c r="F115" s="4">
        <f t="shared" si="39"/>
        <v>22285.41</v>
      </c>
      <c r="G115" s="4">
        <f t="shared" si="39"/>
        <v>26103.595000000001</v>
      </c>
      <c r="H115" s="4">
        <f t="shared" si="39"/>
        <v>28635.842500000002</v>
      </c>
      <c r="I115" s="4">
        <f t="shared" si="39"/>
        <v>36070.721250000002</v>
      </c>
      <c r="J115" s="4">
        <f t="shared" si="39"/>
        <v>38646.615625000006</v>
      </c>
      <c r="K115" s="4">
        <f t="shared" si="39"/>
        <v>45363.617812500008</v>
      </c>
      <c r="L115" s="4">
        <f t="shared" si="39"/>
        <v>49290.87390625001</v>
      </c>
      <c r="M115" s="4">
        <f t="shared" si="39"/>
        <v>57018.85695312501</v>
      </c>
      <c r="N115" s="4">
        <f t="shared" si="39"/>
        <v>63061.903476562511</v>
      </c>
      <c r="O115" s="4">
        <f t="shared" si="37"/>
        <v>432303.75652343751</v>
      </c>
    </row>
    <row r="116" spans="1:15" x14ac:dyDescent="0.25">
      <c r="O116" s="4"/>
    </row>
    <row r="117" spans="1:15" x14ac:dyDescent="0.25">
      <c r="A117" t="s">
        <v>160</v>
      </c>
      <c r="O117" s="4"/>
    </row>
    <row r="118" spans="1:15" x14ac:dyDescent="0.25">
      <c r="B118" t="s">
        <v>147</v>
      </c>
      <c r="C118" s="4">
        <f>C78-C67</f>
        <v>2645</v>
      </c>
      <c r="D118" s="4">
        <f t="shared" ref="D118:N118" si="40">D78-D67</f>
        <v>2445</v>
      </c>
      <c r="E118" s="4">
        <f t="shared" si="40"/>
        <v>2445</v>
      </c>
      <c r="F118" s="4">
        <f t="shared" si="40"/>
        <v>2845</v>
      </c>
      <c r="G118" s="4">
        <f t="shared" si="40"/>
        <v>2445</v>
      </c>
      <c r="H118" s="4">
        <f t="shared" si="40"/>
        <v>2445</v>
      </c>
      <c r="I118" s="4">
        <f t="shared" si="40"/>
        <v>2645</v>
      </c>
      <c r="J118" s="4">
        <f t="shared" si="40"/>
        <v>2645</v>
      </c>
      <c r="K118" s="4">
        <f t="shared" si="40"/>
        <v>2445</v>
      </c>
      <c r="L118" s="4">
        <f t="shared" si="40"/>
        <v>3645</v>
      </c>
      <c r="M118" s="4">
        <f t="shared" si="40"/>
        <v>2445</v>
      </c>
      <c r="N118" s="4">
        <f t="shared" si="40"/>
        <v>2645</v>
      </c>
      <c r="O118" s="4">
        <f t="shared" si="37"/>
        <v>31740</v>
      </c>
    </row>
    <row r="119" spans="1:15" x14ac:dyDescent="0.25">
      <c r="B119" t="s">
        <v>161</v>
      </c>
      <c r="C119" s="4">
        <f>C12*0.1</f>
        <v>1670</v>
      </c>
      <c r="D119" s="4">
        <f t="shared" ref="D119:N119" si="41">D12*0.1</f>
        <v>1520</v>
      </c>
      <c r="E119" s="4">
        <f t="shared" si="41"/>
        <v>1760</v>
      </c>
      <c r="F119" s="4">
        <f t="shared" si="41"/>
        <v>1760</v>
      </c>
      <c r="G119" s="4">
        <f t="shared" si="41"/>
        <v>1980</v>
      </c>
      <c r="H119" s="4">
        <f t="shared" si="41"/>
        <v>1980</v>
      </c>
      <c r="I119" s="4">
        <f t="shared" si="41"/>
        <v>2365</v>
      </c>
      <c r="J119" s="4">
        <f t="shared" si="41"/>
        <v>2215</v>
      </c>
      <c r="K119" s="4">
        <f t="shared" si="41"/>
        <v>2435</v>
      </c>
      <c r="L119" s="4">
        <f t="shared" si="41"/>
        <v>2435</v>
      </c>
      <c r="M119" s="4">
        <f t="shared" si="41"/>
        <v>2655</v>
      </c>
      <c r="N119" s="4">
        <f t="shared" si="41"/>
        <v>2655</v>
      </c>
      <c r="O119" s="4">
        <f t="shared" si="37"/>
        <v>25430</v>
      </c>
    </row>
    <row r="120" spans="1:15" x14ac:dyDescent="0.25">
      <c r="B120" t="s">
        <v>162</v>
      </c>
      <c r="C120" s="1">
        <f>(C78-C67)/11</f>
        <v>240.45454545454547</v>
      </c>
      <c r="D120" s="1">
        <f t="shared" ref="D120:N120" si="42">(D78-D67)/11</f>
        <v>222.27272727272728</v>
      </c>
      <c r="E120" s="1">
        <f t="shared" si="42"/>
        <v>222.27272727272728</v>
      </c>
      <c r="F120" s="1">
        <f t="shared" si="42"/>
        <v>258.63636363636363</v>
      </c>
      <c r="G120" s="1">
        <f t="shared" si="42"/>
        <v>222.27272727272728</v>
      </c>
      <c r="H120" s="1">
        <f t="shared" si="42"/>
        <v>222.27272727272728</v>
      </c>
      <c r="I120" s="1">
        <f t="shared" si="42"/>
        <v>240.45454545454547</v>
      </c>
      <c r="J120" s="1">
        <f t="shared" si="42"/>
        <v>240.45454545454547</v>
      </c>
      <c r="K120" s="1">
        <f t="shared" si="42"/>
        <v>222.27272727272728</v>
      </c>
      <c r="L120" s="1">
        <f t="shared" si="42"/>
        <v>331.36363636363637</v>
      </c>
      <c r="M120" s="1">
        <f t="shared" si="42"/>
        <v>222.27272727272728</v>
      </c>
      <c r="N120" s="1">
        <f t="shared" si="42"/>
        <v>240.45454545454547</v>
      </c>
      <c r="O120" s="4">
        <f t="shared" si="37"/>
        <v>2885.454545454546</v>
      </c>
    </row>
    <row r="121" spans="1:15" x14ac:dyDescent="0.25">
      <c r="B121" t="s">
        <v>163</v>
      </c>
      <c r="C121" s="1">
        <v>20000</v>
      </c>
      <c r="D121" s="1">
        <v>20000</v>
      </c>
      <c r="E121" s="1">
        <v>20000</v>
      </c>
      <c r="F121" s="1">
        <v>20000</v>
      </c>
      <c r="G121" s="1">
        <v>20000</v>
      </c>
      <c r="H121" s="1">
        <v>20000</v>
      </c>
      <c r="I121" s="1">
        <v>20000</v>
      </c>
      <c r="J121" s="1">
        <v>20000</v>
      </c>
      <c r="K121" s="1">
        <v>20000</v>
      </c>
      <c r="L121" s="1">
        <v>20000</v>
      </c>
      <c r="M121" s="1">
        <v>20000</v>
      </c>
      <c r="N121" s="1">
        <v>20000</v>
      </c>
      <c r="O121" s="4"/>
    </row>
    <row r="122" spans="1:15" x14ac:dyDescent="0.25">
      <c r="A122" t="s">
        <v>166</v>
      </c>
      <c r="C122" s="4">
        <f>C118+C119+C121-C120</f>
        <v>24074.545454545456</v>
      </c>
      <c r="D122" s="4">
        <f t="shared" ref="D122:N122" si="43">D118+D119+D121-D120</f>
        <v>23742.727272727272</v>
      </c>
      <c r="E122" s="4">
        <f t="shared" si="43"/>
        <v>23982.727272727272</v>
      </c>
      <c r="F122" s="4">
        <f t="shared" si="43"/>
        <v>24346.363636363636</v>
      </c>
      <c r="G122" s="4">
        <f t="shared" si="43"/>
        <v>24202.727272727272</v>
      </c>
      <c r="H122" s="4">
        <f t="shared" si="43"/>
        <v>24202.727272727272</v>
      </c>
      <c r="I122" s="4">
        <f t="shared" si="43"/>
        <v>24769.545454545456</v>
      </c>
      <c r="J122" s="4">
        <f t="shared" si="43"/>
        <v>24619.545454545456</v>
      </c>
      <c r="K122" s="4">
        <f t="shared" si="43"/>
        <v>24657.727272727272</v>
      </c>
      <c r="L122" s="4">
        <f t="shared" si="43"/>
        <v>25748.636363636364</v>
      </c>
      <c r="M122" s="4">
        <f t="shared" si="43"/>
        <v>24877.727272727272</v>
      </c>
      <c r="N122" s="4">
        <f t="shared" si="43"/>
        <v>25059.545454545456</v>
      </c>
      <c r="O122" s="4">
        <f t="shared" si="37"/>
        <v>294284.54545454547</v>
      </c>
    </row>
    <row r="123" spans="1:15" x14ac:dyDescent="0.25"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x14ac:dyDescent="0.25">
      <c r="A124" t="s">
        <v>167</v>
      </c>
      <c r="C124" s="4">
        <f t="shared" ref="C124:N124" si="44">C115-C122</f>
        <v>-166.91545454545485</v>
      </c>
      <c r="D124" s="4">
        <f t="shared" si="44"/>
        <v>-3689.9872727272705</v>
      </c>
      <c r="E124" s="4">
        <f t="shared" si="44"/>
        <v>-2116.7772727272713</v>
      </c>
      <c r="F124" s="4">
        <f t="shared" si="44"/>
        <v>-2060.9536363636362</v>
      </c>
      <c r="G124" s="4">
        <f t="shared" si="44"/>
        <v>1900.8677272727291</v>
      </c>
      <c r="H124" s="4">
        <f t="shared" si="44"/>
        <v>4433.1152272727304</v>
      </c>
      <c r="I124" s="4">
        <f t="shared" si="44"/>
        <v>11301.175795454546</v>
      </c>
      <c r="J124" s="4">
        <f t="shared" si="44"/>
        <v>14027.07017045455</v>
      </c>
      <c r="K124" s="4">
        <f t="shared" si="44"/>
        <v>20705.890539772736</v>
      </c>
      <c r="L124" s="4">
        <f t="shared" si="44"/>
        <v>23542.237542613646</v>
      </c>
      <c r="M124" s="4">
        <f t="shared" si="44"/>
        <v>32141.129680397738</v>
      </c>
      <c r="N124" s="4">
        <f t="shared" si="44"/>
        <v>38002.358022017055</v>
      </c>
      <c r="O124" s="4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Franchisor Business</vt:lpstr>
      <vt:lpstr>Existing Business</vt:lpstr>
      <vt:lpstr>Franchisee Business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</dc:creator>
  <cp:lastModifiedBy>Brian</cp:lastModifiedBy>
  <cp:lastPrinted>2013-01-27T01:43:30Z</cp:lastPrinted>
  <dcterms:created xsi:type="dcterms:W3CDTF">2013-01-26T09:33:18Z</dcterms:created>
  <dcterms:modified xsi:type="dcterms:W3CDTF">2014-05-28T22:55:03Z</dcterms:modified>
</cp:coreProperties>
</file>